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<sst xmlns="http://schemas.openxmlformats.org/spreadsheetml/2006/main" count="1060" uniqueCount="876">
  <si>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</si>
  <si>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</si>
  <si>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</si>
  <si>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</si>
  <si>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</si>
  <si>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</si>
  <si>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</si>
  <si>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</si>
  <si>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</si>
  <si>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</si>
  <si>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</si>
  <si>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</si>
  <si>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</si>
  <si>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</si>
  <si>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</si>
  <si>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</si>
  <si>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</si>
  <si>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</si>
  <si>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</si>
  <si>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</si>
  <si>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</si>
  <si>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</si>
  <si>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</si>
  <si>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</si>
  <si>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</si>
  <si>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</si>
  <si>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</si>
  <si>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</si>
  <si>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</si>
  <si>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</si>
  <si>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</si>
  <si>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</si>
  <si>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</si>
  <si>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</si>
  <si>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</si>
  <si>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</si>
  <si>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</si>
  <si>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</si>
  <si>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</si>
  <si>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</si>
  <si>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</si>
  <si>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</si>
  <si>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</si>
  <si>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</si>
  <si>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</si>
  <si>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</si>
  <si>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</si>
  <si>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</si>
  <si>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</si>
  <si>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</si>
  <si>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</si>
  <si>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</si>
  <si>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</si>
  <si>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</si>
  <si>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</si>
  <si>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</si>
  <si>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</si>
  <si>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</si>
  <si>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</si>
  <si>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</si>
  <si>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</si>
  <si>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</si>
  <si>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</si>
  <si>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</si>
  <si>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</si>
  <si>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</si>
  <si>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</si>
  <si>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</si>
  <si>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</si>
  <si>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</si>
  <si>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</si>
  <si>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</si>
  <si>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</si>
  <si>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</si>
  <si>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</si>
  <si>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</si>
  <si>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</si>
  <si>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</si>
  <si>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</si>
  <si>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</si>
  <si>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</si>
  <si>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</si>
  <si>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</si>
  <si>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</si>
  <si>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</si>
  <si>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</si>
  <si>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</si>
  <si>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</si>
  <si>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</si>
  <si>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</si>
  <si>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</si>
  <si>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</si>
  <si>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</si>
  <si>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</si>
  <si>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</si>
  <si>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</si>
  <si>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</si>
  <si>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</si>
  <si>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</si>
  <si>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</si>
  <si>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</si>
  <si>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</si>
  <si>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</si>
  <si>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</si>
  <si>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</si>
  <si>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</si>
  <si>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</si>
  <si>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</si>
  <si>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</si>
  <si>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</si>
  <si>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</si>
  <si>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</si>
  <si>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</si>
  <si>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</si>
  <si>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</si>
  <si>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</si>
  <si>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</si>
  <si>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</si>
  <si>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</si>
  <si>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</si>
  <si>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</si>
  <si>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</si>
  <si>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</si>
  <si>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</si>
  <si>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</si>
  <si>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</si>
  <si>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</si>
  <si>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</si>
  <si>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</si>
  <si>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</si>
  <si>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</si>
  <si>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</si>
  <si>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</si>
  <si>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</si>
  <si>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</si>
  <si>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</si>
  <si>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</si>
  <si>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</si>
  <si>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</si>
  <si>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</si>
  <si>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</si>
  <si>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</si>
  <si>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</si>
  <si>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</si>
  <si>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</si>
  <si>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</si>
  <si>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</si>
  <si>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</si>
  <si>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</si>
  <si>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</si>
  <si>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</si>
  <si>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</si>
  <si>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</si>
  <si>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</si>
  <si>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</si>
  <si>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</si>
  <si>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</si>
  <si>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</si>
  <si>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</si>
  <si>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</si>
  <si>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</si>
  <si>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</si>
  <si>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</si>
  <si>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</si>
  <si>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</si>
  <si>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</si>
  <si>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</si>
  <si>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</si>
  <si>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</si>
  <si>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</si>
  <si>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</si>
  <si>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</si>
  <si>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</si>
  <si>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</si>
  <si>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</si>
  <si>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</si>
  <si>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</si>
  <si>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</si>
  <si>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</si>
  <si>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</si>
  <si>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</si>
  <si>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</si>
  <si>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</si>
  <si>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</si>
  <si>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</si>
  <si>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</si>
  <si>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</si>
  <si>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</si>
  <si>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</si>
  <si>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</si>
  <si>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</si>
  <si>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</si>
  <si>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</si>
  <si>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</si>
  <si>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</si>
  <si>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</si>
  <si>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</si>
  <si>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</si>
  <si>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</si>
  <si>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</si>
  <si>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</si>
  <si>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</si>
  <si>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</si>
  <si>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</si>
  <si>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</si>
  <si>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</si>
  <si>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</si>
  <si>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</si>
  <si>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</si>
  <si>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</si>
  <si>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</si>
  <si>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</si>
  <si>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</si>
  <si>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</si>
  <si>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</si>
  <si>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</si>
  <si>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</si>
  <si>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</si>
  <si>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</si>
  <si>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</si>
  <si>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</si>
  <si>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</si>
  <si>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</si>
  <si>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</si>
  <si>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</si>
  <si>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</si>
  <si>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</si>
  <si>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</si>
  <si>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</si>
  <si>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</si>
  <si>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</si>
  <si>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</si>
  <si>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</si>
  <si>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</si>
  <si>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</si>
  <si>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</si>
  <si>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</si>
  <si>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</si>
  <si>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</si>
  <si>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</si>
  <si>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</si>
  <si>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</si>
  <si>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</si>
  <si>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</si>
  <si>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</si>
  <si>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</si>
  <si>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</si>
  <si>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</si>
  <si>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</si>
  <si>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</si>
  <si>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</si>
  <si>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</si>
  <si>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</si>
  <si>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</si>
  <si>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</si>
  <si>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</si>
  <si>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</si>
  <si>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</si>
  <si>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</si>
  <si>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</si>
  <si>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</si>
  <si>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</si>
  <si>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</si>
  <si>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</si>
  <si>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</si>
  <si>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</si>
  <si>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</si>
  <si>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</si>
  <si>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</si>
  <si>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</si>
  <si>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</si>
  <si>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</si>
  <si>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</si>
  <si>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</si>
  <si>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</si>
  <si>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</si>
  <si>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</si>
  <si>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</si>
  <si>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</si>
  <si>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</si>
  <si>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</si>
  <si>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</si>
  <si>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</si>
  <si>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</si>
  <si>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</si>
  <si>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</si>
  <si>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</si>
  <si>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</si>
  <si>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</si>
  <si>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</si>
  <si>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</si>
  <si>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</si>
  <si>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</si>
  <si>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</si>
  <si>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</si>
  <si>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</si>
  <si>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</si>
  <si>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</si>
  <si>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</si>
  <si>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</si>
  <si>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</si>
  <si>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</si>
  <si>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</si>
  <si>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</si>
  <si>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</si>
  <si>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</si>
  <si>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</si>
  <si>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</si>
  <si>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</si>
  <si>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</si>
  <si>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</si>
  <si>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</si>
  <si>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</si>
  <si>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</si>
  <si>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</si>
  <si>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</si>
  <si>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</si>
  <si>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</si>
  <si>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</si>
  <si>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</si>
  <si>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</si>
  <si>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</si>
  <si>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</si>
  <si>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</si>
  <si>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</si>
  <si>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</si>
  <si>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</si>
  <si>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</si>
  <si>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</si>
  <si>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</si>
  <si>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</si>
  <si>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</si>
  <si>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</si>
  <si>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</si>
  <si>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</si>
  <si>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</si>
  <si>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</si>
  <si>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</si>
  <si>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</si>
  <si>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</si>
  <si>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</si>
  <si>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</si>
  <si>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</si>
  <si>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</si>
  <si>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</si>
  <si>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</si>
  <si>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</si>
  <si>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</si>
  <si>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</si>
  <si>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</si>
  <si>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</si>
  <si>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</si>
  <si>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</si>
  <si>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</si>
  <si>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</si>
  <si>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</si>
  <si>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</si>
  <si>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</si>
  <si>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</si>
  <si>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</si>
  <si>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</si>
  <si>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</si>
  <si>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</si>
  <si>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</si>
  <si>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</si>
  <si>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</si>
  <si>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</si>
  <si>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</si>
  <si>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</si>
  <si>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</si>
  <si>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</si>
  <si>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</si>
  <si>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</si>
  <si>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</si>
  <si>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</si>
  <si>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</si>
  <si>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</si>
  <si>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</si>
  <si>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</si>
  <si>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</si>
  <si>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</si>
  <si>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</si>
  <si>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</si>
  <si>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</si>
  <si>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</si>
  <si>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</si>
  <si>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</si>
  <si>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</si>
  <si>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</si>
  <si>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</si>
  <si>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</si>
  <si>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</si>
  <si>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</si>
  <si>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</si>
  <si>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</si>
  <si>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</si>
  <si>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</si>
  <si>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</si>
  <si>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</si>
  <si>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</si>
  <si>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</si>
  <si>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</si>
  <si>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</si>
  <si>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</si>
  <si>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</si>
  <si>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</si>
  <si>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</si>
  <si>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</si>
  <si>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</si>
  <si>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</si>
  <si>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</si>
  <si>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</si>
  <si>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</si>
  <si>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</si>
  <si>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</si>
  <si>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</si>
  <si>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</si>
  <si>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</si>
  <si>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</si>
  <si>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</si>
  <si>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</si>
  <si>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</si>
  <si>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</si>
  <si>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</si>
  <si>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</si>
  <si>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</si>
  <si>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</si>
  <si>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</si>
  <si>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</si>
  <si>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</si>
  <si>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</si>
  <si>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</si>
  <si>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</si>
  <si>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</si>
  <si>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</si>
  <si>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</si>
  <si>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</si>
  <si>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</si>
  <si>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</si>
  <si>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</si>
  <si>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</si>
  <si>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</si>
  <si>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</si>
  <si>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</si>
  <si>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</si>
  <si>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</si>
  <si>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</si>
  <si>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</si>
  <si>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</si>
  <si>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</si>
  <si>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</si>
  <si>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</si>
  <si>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</si>
  <si>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</si>
  <si>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</si>
  <si>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</si>
  <si>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</si>
  <si>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</si>
  <si>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</si>
  <si>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</si>
  <si>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</si>
  <si>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</si>
  <si>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</si>
  <si>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</si>
  <si>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</si>
  <si>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</si>
  <si>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</si>
  <si>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</si>
  <si>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</si>
  <si>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</si>
  <si>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</si>
  <si>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</si>
  <si>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</si>
  <si>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</si>
  <si>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</si>
  <si>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</si>
  <si>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</si>
  <si>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</si>
  <si>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</si>
  <si>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</si>
  <si>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</si>
  <si>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</si>
  <si>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</si>
  <si>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</si>
  <si>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</si>
  <si>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</si>
  <si>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</si>
  <si>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</si>
  <si>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</si>
  <si>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</si>
  <si>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</si>
  <si>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</si>
  <si>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</si>
  <si>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</si>
  <si>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</si>
  <si>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</si>
  <si>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</si>
  <si>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</si>
  <si>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</si>
  <si>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</si>
  <si>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</si>
  <si>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</si>
  <si>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</si>
  <si>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</si>
  <si>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</si>
  <si>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</si>
  <si>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</si>
  <si>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</si>
  <si>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</si>
  <si>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</si>
  <si>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</si>
  <si>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</si>
  <si>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</si>
  <si>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</si>
  <si>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</si>
  <si>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</si>
  <si>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</si>
  <si>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</si>
  <si>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</si>
  <si>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</si>
  <si>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</si>
  <si>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</si>
  <si>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</si>
  <si>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</si>
  <si>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</si>
  <si>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</si>
  <si>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</si>
  <si>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</si>
  <si>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</si>
  <si>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</si>
  <si>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</si>
  <si>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</si>
  <si>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</si>
  <si>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</si>
  <si>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</si>
  <si>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</si>
  <si>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</si>
  <si>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</si>
  <si>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</si>
  <si>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</si>
  <si>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</si>
  <si>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</si>
  <si>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</si>
  <si>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</si>
  <si>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</si>
  <si>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</si>
  <si>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</si>
  <si>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</si>
  <si>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</si>
  <si>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</si>
  <si>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</si>
  <si>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</si>
  <si>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</si>
  <si>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</si>
  <si>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</si>
  <si>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</si>
  <si>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</si>
  <si>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</si>
  <si>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</si>
  <si>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</si>
  <si>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</si>
  <si>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</si>
  <si>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</si>
  <si>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</si>
  <si>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</si>
  <si>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</si>
  <si>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</si>
  <si>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</si>
  <si>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</si>
  <si>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</si>
  <si>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</si>
  <si>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</si>
  <si>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</si>
  <si>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</si>
  <si>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</si>
  <si>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</si>
  <si>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</si>
  <si>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</si>
  <si>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</si>
  <si>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</si>
  <si>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</si>
  <si>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</si>
  <si>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</si>
  <si>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</si>
  <si>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</si>
  <si>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</si>
  <si>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</si>
  <si>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</si>
  <si>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</si>
  <si>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</si>
  <si>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</si>
  <si>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</si>
  <si>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</si>
  <si>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</si>
  <si>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</si>
  <si>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</si>
  <si>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</si>
  <si>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</si>
  <si>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</si>
  <si>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</si>
  <si>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</si>
  <si>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</si>
  <si>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</si>
  <si>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</si>
  <si>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</si>
  <si>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</si>
  <si>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</si>
  <si>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</si>
  <si>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</si>
  <si>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</si>
  <si>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</si>
  <si>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</si>
  <si>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</si>
  <si>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</si>
  <si>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</si>
  <si>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</si>
  <si>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</si>
  <si>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</si>
  <si>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</si>
  <si>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</si>
  <si>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</si>
  <si>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</si>
  <si>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</si>
  <si>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</si>
  <si>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</si>
  <si>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</si>
  <si>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</si>
  <si>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</si>
  <si>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</si>
  <si>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</si>
  <si>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</si>
  <si>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</si>
  <si>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</si>
  <si>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</si>
  <si>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</si>
  <si>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</si>
  <si>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</si>
  <si>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</si>
  <si>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</si>
  <si>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</si>
  <si>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</si>
  <si>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</si>
  <si>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</si>
  <si>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</si>
  <si>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</si>
  <si>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</si>
  <si>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</si>
  <si>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</si>
  <si>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</si>
  <si>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</si>
  <si>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</si>
  <si>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</si>
  <si>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</si>
  <si>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</si>
  <si>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</si>
  <si>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</si>
  <si>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</si>
  <si>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</si>
  <si>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</si>
  <si>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</si>
  <si>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</si>
  <si>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</si>
  <si>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</si>
  <si>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</si>
  <si>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</si>
  <si>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</si>
  <si>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</si>
  <si>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</si>
  <si>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</si>
  <si>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</si>
  <si>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</si>
  <si>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</si>
  <si>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</si>
  <si>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</si>
  <si>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</si>
  <si>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</si>
  <si>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</si>
  <si>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</si>
  <si>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</si>
  <si>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</si>
  <si>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</si>
  <si>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</si>
  <si>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</si>
  <si>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</si>
  <si>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</si>
  <si>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</si>
  <si>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</si>
  <si>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</si>
  <si>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</si>
  <si>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</si>
  <si>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</si>
  <si>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</si>
  <si>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</si>
  <si>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</si>
  <si>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</si>
  <si>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</si>
  <si>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</si>
  <si>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</si>
  <si>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</si>
  <si>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</si>
  <si>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</si>
  <si>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</si>
  <si>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</si>
  <si>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</si>
  <si>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</si>
  <si>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</si>
  <si>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</si>
  <si>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</si>
  <si>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</si>
  <si>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</si>
  <si>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</si>
  <si>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</si>
  <si>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</si>
  <si>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</si>
  <si>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</si>
  <si>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</si>
  <si>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</si>
  <si>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</si>
  <si>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</si>
  <si>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</si>
  <si>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</si>
  <si>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</si>
  <si>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</si>
  <si>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</si>
  <si>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</si>
  <si>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</si>
  <si>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</si>
  <si>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</si>
  <si>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</si>
  <si>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</si>
  <si>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</si>
  <si>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</si>
  <si>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</si>
  <si>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</si>
  <si>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</si>
  <si>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</si>
  <si>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</si>
  <si>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</si>
  <si>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</si>
  <si>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</si>
  <si>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</si>
  <si>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</si>
  <si>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</si>
  <si>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</si>
  <si>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</si>
  <si>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</si>
  <si>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</si>
  <si>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</si>
  <si>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</si>
  <si>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</si>
  <si>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</si>
  <si>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</si>
  <si>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</si>
  <si>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</si>
  <si>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</si>
  <si>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</si>
  <si>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</si>
  <si>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</si>
  <si>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</si>
  <si>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</si>
  <si>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</si>
  <si>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</si>
  <si>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</si>
  <si>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</si>
  <si>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</si>
  <si>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</si>
  <si>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</si>
  <si>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</si>
  <si>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</si>
  <si>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</si>
  <si>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</si>
  <si>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</si>
  <si>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</si>
  <si>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</si>
  <si>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</si>
  <si>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</si>
  <si>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</si>
  <si>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</si>
  <si>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</si>
  <si>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</si>
  <si>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</si>
  <si>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</si>
  <si>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</si>
  <si>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</si>
  <si>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</si>
  <si>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</si>
  <si>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</si>
  <si>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</si>
  <si>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</si>
  <si>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</si>
  <si>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</si>
  <si>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</si>
  <si>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</si>
  <si>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</si>
  <si>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</si>
  <si>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</si>
  <si>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</si>
  <si>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</si>
  <si>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</si>
  <si>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</si>
  <si>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</si>
  <si>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</si>
  <si>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</si>
  <si>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</si>
  <si>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</si>
  <si>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</si>
  <si>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</si>
  <si>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</si>
  <si>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</si>
  <si>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</si>
  <si>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</si>
  <si>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</si>
  <si>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</si>
  <si>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</si>
  <si>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</si>
  <si>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</si>
  <si>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</si>
  <si>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</si>
  <si>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</si>
  <si>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</si>
  <si>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</si>
  <si>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</si>
  <si>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</si>
  <si>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</si>
  <si>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</si>
  <si>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</si>
  <si>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</si>
  <si>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</si>
  <si>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</si>
  <si>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</si>
  <si>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</si>
  <si>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</si>
  <si>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</si>
  <si>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</si>
  <si>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</si>
  <si>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</si>
  <si>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</si>
  <si>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</si>
  <si>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</si>
  <si>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</si>
  <si>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</si>
  <si>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</si>
  <si>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</si>
  <si>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</si>
  <si>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</si>
  <si>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</si>
  <si>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</si>
  <si>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</si>
  <si>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</si>
  <si>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</si>
  <si>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</si>
  <si>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</si>
  <si>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</si>
  <si>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</si>
  <si>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</si>
  <si>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</si>
  <si>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</si>
  <si>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</si>
  <si>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</si>
  <si>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</si>
  <si>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</si>
  <si>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</si>
  <si>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</si>
  <si>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</si>
  <si>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</si>
  <si>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</si>
  <si>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</si>
  <si>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</si>
  <si>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</si>
  <si>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</si>
  <si>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 xml:space="preserve">Дата на съставяне: 31.12.2010                        </t>
  </si>
  <si>
    <t>неконсолидиран междинен отчет</t>
  </si>
  <si>
    <t>01-01-2011 - 31-03-2011</t>
  </si>
  <si>
    <t>Дата на съставяне: 31.03.2011</t>
  </si>
  <si>
    <t xml:space="preserve">Дата на съставяне: 31.03.2011                                      </t>
  </si>
  <si>
    <t xml:space="preserve">Дата  на съставяне: 31.03.2011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</si>
</sst>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70" sqref="C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871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92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144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92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334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30333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10582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10582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451</v>
      </c>
      <c r="H31" s="152">
        <v>2186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11033</v>
      </c>
      <c r="H33" s="154">
        <f>H27+H31+H32</f>
        <v>10582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12303</v>
      </c>
      <c r="H36" s="154">
        <f>H25+H17+H33</f>
        <v>11852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14124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129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25988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30830</v>
      </c>
      <c r="D55" s="155">
        <f>D19+D20+D21+D27+D32+D45+D51+D53+D54</f>
        <v>30998</v>
      </c>
      <c r="E55" s="237" t="s">
        <v>172</v>
      </c>
      <c r="F55" s="261" t="s">
        <v>173</v>
      </c>
      <c r="G55" s="154">
        <f>G49+G51+G52+G53+G54</f>
        <v>26956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1360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4569</v>
      </c>
      <c r="D60" s="151">
        <v>4628</v>
      </c>
      <c r="E60" s="237" t="s">
        <v>185</v>
      </c>
      <c r="F60" s="242" t="s">
        <v>186</v>
      </c>
      <c r="G60" s="152">
        <v>2369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4548</v>
      </c>
      <c r="D61" s="151">
        <v>2717</v>
      </c>
      <c r="E61" s="243" t="s">
        <v>189</v>
      </c>
      <c r="F61" s="272" t="s">
        <v>190</v>
      </c>
      <c r="G61" s="154">
        <f>SUM(G62:G68)</f>
        <v>1939</v>
      </c>
      <c r="H61" s="154">
        <f>SUM(H62:H68)</f>
        <v>1589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10477</v>
      </c>
      <c r="D64" s="155">
        <f>SUM(D58:D63)</f>
        <v>9008</v>
      </c>
      <c r="E64" s="237" t="s">
        <v>200</v>
      </c>
      <c r="F64" s="242" t="s">
        <v>201</v>
      </c>
      <c r="G64" s="152">
        <v>1840</v>
      </c>
      <c r="H64" s="152">
        <v>1482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1153</v>
      </c>
      <c r="D67" s="151">
        <v>1163</v>
      </c>
      <c r="E67" s="237" t="s">
        <v>209</v>
      </c>
      <c r="F67" s="242" t="s">
        <v>210</v>
      </c>
      <c r="G67" s="152">
        <v>26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599</v>
      </c>
      <c r="D68" s="151">
        <v>1233</v>
      </c>
      <c r="E68" s="237" t="s">
        <v>213</v>
      </c>
      <c r="F68" s="242" t="s">
        <v>214</v>
      </c>
      <c r="G68" s="152">
        <v>8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270</v>
      </c>
      <c r="D69" s="151">
        <v>415</v>
      </c>
      <c r="E69" s="251" t="s">
        <v>78</v>
      </c>
      <c r="F69" s="242" t="s">
        <v>217</v>
      </c>
      <c r="G69" s="152">
        <v>102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59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4469</v>
      </c>
      <c r="H71" s="161">
        <f>H59+H60+H61+H69+H70</f>
        <v>4988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72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2113</v>
      </c>
      <c r="D75" s="155">
        <f>SUM(D67:D74)</f>
        <v>2870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4469</v>
      </c>
      <c r="H79" s="162">
        <f>H71+H74+H75+H76</f>
        <v>4988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208</v>
      </c>
      <c r="D87" s="151">
        <v>382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100</v>
      </c>
      <c r="D88" s="151">
        <v>538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308</v>
      </c>
      <c r="D91" s="155">
        <f>SUM(D87:D90)</f>
        <v>920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12898</v>
      </c>
      <c r="D93" s="155">
        <f>D64+D75+D84+D91+D92</f>
        <v>12798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43728</v>
      </c>
      <c r="D94" s="164">
        <f>D93+D55</f>
        <v>43796</v>
      </c>
      <c r="E94" s="449" t="s">
        <v>270</v>
      </c>
      <c r="F94" s="289" t="s">
        <v>271</v>
      </c>
      <c r="G94" s="165">
        <f>G36+G39+G55+G79</f>
        <v>43728</v>
      </c>
      <c r="H94" s="165">
        <f>H36+H39+H55+H79</f>
        <v>43796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43" sqref="C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01-01-2011 - 31-03-2011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1265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574</v>
      </c>
      <c r="D10" s="46">
        <v>4142</v>
      </c>
      <c r="E10" s="298" t="s">
        <v>289</v>
      </c>
      <c r="F10" s="549" t="s">
        <v>290</v>
      </c>
      <c r="G10" s="550">
        <v>616</v>
      </c>
      <c r="H10" s="550">
        <v>12655</v>
      </c>
    </row>
    <row r="11" spans="1:8" ht="12">
      <c r="A11" s="298" t="s">
        <v>291</v>
      </c>
      <c r="B11" s="299" t="s">
        <v>292</v>
      </c>
      <c r="C11" s="46">
        <v>70</v>
      </c>
      <c r="D11" s="46">
        <v>320</v>
      </c>
      <c r="E11" s="300" t="s">
        <v>293</v>
      </c>
      <c r="F11" s="549" t="s">
        <v>294</v>
      </c>
      <c r="G11" s="550">
        <v>1308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249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47</v>
      </c>
      <c r="D13" s="46">
        <v>190</v>
      </c>
      <c r="E13" s="301" t="s">
        <v>51</v>
      </c>
      <c r="F13" s="551" t="s">
        <v>300</v>
      </c>
      <c r="G13" s="548">
        <f>SUM(G9:G12)</f>
        <v>1924</v>
      </c>
      <c r="H13" s="548">
        <f>SUM(H9:H12)</f>
        <v>18611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157</v>
      </c>
      <c r="D14" s="46">
        <v>1771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-1528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14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848</v>
      </c>
      <c r="D19" s="49">
        <f>SUM(D9:D15)+D16</f>
        <v>13749</v>
      </c>
      <c r="E19" s="304" t="s">
        <v>317</v>
      </c>
      <c r="F19" s="552" t="s">
        <v>318</v>
      </c>
      <c r="G19" s="550">
        <v>1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576</v>
      </c>
      <c r="D22" s="46">
        <v>2538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1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576</v>
      </c>
      <c r="D26" s="49">
        <f>SUM(D22:D25)</f>
        <v>2544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1424</v>
      </c>
      <c r="D28" s="50">
        <f>D26+D19</f>
        <v>16293</v>
      </c>
      <c r="E28" s="127" t="s">
        <v>339</v>
      </c>
      <c r="F28" s="554" t="s">
        <v>340</v>
      </c>
      <c r="G28" s="548">
        <f>G13+G15+G24</f>
        <v>1925</v>
      </c>
      <c r="H28" s="548">
        <f>H13+H15+H24</f>
        <v>18715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501</v>
      </c>
      <c r="D30" s="50">
        <f>IF((H28-D28)&gt;0,H28-D28,0)</f>
        <v>2422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1424</v>
      </c>
      <c r="D33" s="49">
        <f>D28-D31+D32</f>
        <v>16293</v>
      </c>
      <c r="E33" s="127" t="s">
        <v>353</v>
      </c>
      <c r="F33" s="554" t="s">
        <v>354</v>
      </c>
      <c r="G33" s="53">
        <f>G32-G31+G28</f>
        <v>1925</v>
      </c>
      <c r="H33" s="53">
        <f>H32-H31+H28</f>
        <v>18715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501</v>
      </c>
      <c r="D34" s="50">
        <f>IF((H33-D33)&gt;0,H33-D33,0)</f>
        <v>2422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50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50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451</v>
      </c>
      <c r="D39" s="460">
        <f>+IF((H33-D33-D35)&gt;0,H33-D33-D35,0)</f>
        <v>2186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451</v>
      </c>
      <c r="D41" s="52">
        <f>IF(H39=0,IF(D39-D40&gt;0,D39-D40+H40,0),IF(H39-H40&lt;0,H40-H39+D39,0))</f>
        <v>2186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1925</v>
      </c>
      <c r="D42" s="53">
        <f>D33+D35+D39</f>
        <v>18715</v>
      </c>
      <c r="E42" s="128" t="s">
        <v>380</v>
      </c>
      <c r="F42" s="129" t="s">
        <v>381</v>
      </c>
      <c r="G42" s="53">
        <f>G39+G33</f>
        <v>1925</v>
      </c>
      <c r="H42" s="53">
        <f>H39+H33</f>
        <v>18715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40633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6" sqref="C2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01-01-2011 - 31-03-2011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2939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-1795</v>
      </c>
      <c r="D11" s="54">
        <v>-12987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-290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-79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771</v>
      </c>
      <c r="D20" s="55">
        <f>SUM(D10:D19)</f>
        <v>2620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-824</v>
      </c>
      <c r="D36" s="54">
        <v>2982</v>
      </c>
      <c r="E36" s="130"/>
      <c r="F36" s="130"/>
    </row>
    <row r="37" spans="1:6" ht="12">
      <c r="A37" s="332" t="s">
        <v>438</v>
      </c>
      <c r="B37" s="333" t="s">
        <v>439</v>
      </c>
      <c r="C37" s="54">
        <v>0</v>
      </c>
      <c r="D37" s="54">
        <v>-6490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-549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-1383</v>
      </c>
      <c r="D42" s="55">
        <f>SUM(D34:D41)</f>
        <v>-5968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-612</v>
      </c>
      <c r="D43" s="55">
        <f>D42+D32+D20</f>
        <v>-3346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920</v>
      </c>
      <c r="D44" s="132">
        <v>4266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308</v>
      </c>
      <c r="D45" s="55">
        <f>D44+D43</f>
        <v>920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308</v>
      </c>
      <c r="D46" s="56">
        <v>920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01-01-2011 - 31-03-2011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10582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11852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10582</v>
      </c>
      <c r="J15" s="61">
        <f t="shared" si="2"/>
        <v>0</v>
      </c>
      <c r="K15" s="61">
        <f t="shared" si="2"/>
        <v>0</v>
      </c>
      <c r="L15" s="344">
        <f t="shared" si="1"/>
        <v>11852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451</v>
      </c>
      <c r="J16" s="345">
        <f>+'справка №1-БАЛАНС'!G32</f>
        <v>0</v>
      </c>
      <c r="K16" s="60">
        <v>0</v>
      </c>
      <c r="L16" s="344">
        <f t="shared" si="1"/>
        <v>451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11033</v>
      </c>
      <c r="J29" s="59">
        <f t="shared" si="6"/>
        <v>0</v>
      </c>
      <c r="K29" s="59">
        <f t="shared" si="6"/>
        <v>0</v>
      </c>
      <c r="L29" s="344">
        <f t="shared" si="1"/>
        <v>12303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11033</v>
      </c>
      <c r="J32" s="59">
        <f t="shared" si="7"/>
        <v>0</v>
      </c>
      <c r="K32" s="59">
        <f t="shared" si="7"/>
        <v>0</v>
      </c>
      <c r="L32" s="344">
        <f t="shared" si="1"/>
        <v>12303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F19" sqref="F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01-01-2011 - 31-03-2011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2</v>
      </c>
      <c r="M10" s="65">
        <v>0</v>
      </c>
      <c r="N10" s="74">
        <f aca="true" t="shared" si="4" ref="N10:N39">K10+L10-M10</f>
        <v>71</v>
      </c>
      <c r="O10" s="65">
        <v>0</v>
      </c>
      <c r="P10" s="65">
        <v>0</v>
      </c>
      <c r="Q10" s="74">
        <f t="shared" si="0"/>
        <v>71</v>
      </c>
      <c r="R10" s="74">
        <f t="shared" si="1"/>
        <v>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2</v>
      </c>
      <c r="F11" s="189">
        <v>0</v>
      </c>
      <c r="G11" s="74">
        <f t="shared" si="2"/>
        <v>1537</v>
      </c>
      <c r="H11" s="65">
        <v>0</v>
      </c>
      <c r="I11" s="65">
        <v>0</v>
      </c>
      <c r="J11" s="74">
        <f t="shared" si="3"/>
        <v>1537</v>
      </c>
      <c r="K11" s="65">
        <v>1349</v>
      </c>
      <c r="L11" s="65">
        <v>44</v>
      </c>
      <c r="M11" s="65">
        <v>0</v>
      </c>
      <c r="N11" s="74">
        <f t="shared" si="4"/>
        <v>1393</v>
      </c>
      <c r="O11" s="65">
        <v>0</v>
      </c>
      <c r="P11" s="65">
        <v>0</v>
      </c>
      <c r="Q11" s="74">
        <f t="shared" si="0"/>
        <v>1393</v>
      </c>
      <c r="R11" s="74">
        <f t="shared" si="1"/>
        <v>144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0</v>
      </c>
      <c r="F13" s="189">
        <v>0</v>
      </c>
      <c r="G13" s="74">
        <f t="shared" si="2"/>
        <v>386</v>
      </c>
      <c r="H13" s="65">
        <v>0</v>
      </c>
      <c r="I13" s="65">
        <v>0</v>
      </c>
      <c r="J13" s="74">
        <f t="shared" si="3"/>
        <v>386</v>
      </c>
      <c r="K13" s="65">
        <v>273</v>
      </c>
      <c r="L13" s="65">
        <v>21</v>
      </c>
      <c r="M13" s="65">
        <v>0</v>
      </c>
      <c r="N13" s="74">
        <f t="shared" si="4"/>
        <v>294</v>
      </c>
      <c r="O13" s="65">
        <v>0</v>
      </c>
      <c r="P13" s="65">
        <v>0</v>
      </c>
      <c r="Q13" s="74">
        <f t="shared" si="0"/>
        <v>294</v>
      </c>
      <c r="R13" s="74">
        <f t="shared" si="1"/>
        <v>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0</v>
      </c>
      <c r="F14" s="189">
        <v>0</v>
      </c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159</v>
      </c>
      <c r="L14" s="65">
        <v>4</v>
      </c>
      <c r="M14" s="65">
        <v>0</v>
      </c>
      <c r="N14" s="74">
        <f t="shared" si="4"/>
        <v>163</v>
      </c>
      <c r="O14" s="65">
        <v>0</v>
      </c>
      <c r="P14" s="65">
        <v>0</v>
      </c>
      <c r="Q14" s="74">
        <f t="shared" si="0"/>
        <v>163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2</v>
      </c>
      <c r="F17" s="194">
        <f>SUM(F9:F16)</f>
        <v>0</v>
      </c>
      <c r="G17" s="74">
        <f t="shared" si="2"/>
        <v>2255</v>
      </c>
      <c r="H17" s="75">
        <f>SUM(H9:H16)</f>
        <v>0</v>
      </c>
      <c r="I17" s="75">
        <f>SUM(I9:I16)</f>
        <v>0</v>
      </c>
      <c r="J17" s="74">
        <f t="shared" si="3"/>
        <v>2255</v>
      </c>
      <c r="K17" s="75">
        <f>SUM(K9:K16)</f>
        <v>1850</v>
      </c>
      <c r="L17" s="75">
        <f>SUM(L9:L16)</f>
        <v>71</v>
      </c>
      <c r="M17" s="75">
        <f>SUM(M9:M16)</f>
        <v>0</v>
      </c>
      <c r="N17" s="74">
        <f t="shared" si="4"/>
        <v>1921</v>
      </c>
      <c r="O17" s="75">
        <f>SUM(O9:O16)</f>
        <v>0</v>
      </c>
      <c r="P17" s="75">
        <f>SUM(P9:P16)</f>
        <v>0</v>
      </c>
      <c r="Q17" s="74">
        <f t="shared" si="5"/>
        <v>1921</v>
      </c>
      <c r="R17" s="74">
        <f t="shared" si="6"/>
        <v>334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99</v>
      </c>
      <c r="G18" s="74">
        <f t="shared" si="2"/>
        <v>30333</v>
      </c>
      <c r="H18" s="63">
        <v>0</v>
      </c>
      <c r="I18" s="63">
        <v>0</v>
      </c>
      <c r="J18" s="74">
        <f t="shared" si="3"/>
        <v>30333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30333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32852</v>
      </c>
      <c r="E40" s="438">
        <f>E17+E18+E19+E25+E38+E39</f>
        <v>2</v>
      </c>
      <c r="F40" s="438">
        <f aca="true" t="shared" si="13" ref="F40:R40">F17+F18+F19+F25+F38+F39</f>
        <v>99</v>
      </c>
      <c r="G40" s="438">
        <f t="shared" si="13"/>
        <v>32755</v>
      </c>
      <c r="H40" s="438">
        <f t="shared" si="13"/>
        <v>0</v>
      </c>
      <c r="I40" s="438">
        <f t="shared" si="13"/>
        <v>0</v>
      </c>
      <c r="J40" s="438">
        <f t="shared" si="13"/>
        <v>32755</v>
      </c>
      <c r="K40" s="438">
        <f t="shared" si="13"/>
        <v>1854</v>
      </c>
      <c r="L40" s="438">
        <f t="shared" si="13"/>
        <v>71</v>
      </c>
      <c r="M40" s="438">
        <f t="shared" si="13"/>
        <v>0</v>
      </c>
      <c r="N40" s="438">
        <f t="shared" si="13"/>
        <v>1925</v>
      </c>
      <c r="O40" s="438">
        <f t="shared" si="13"/>
        <v>0</v>
      </c>
      <c r="P40" s="438">
        <f t="shared" si="13"/>
        <v>0</v>
      </c>
      <c r="Q40" s="438">
        <f t="shared" si="13"/>
        <v>1925</v>
      </c>
      <c r="R40" s="438">
        <f t="shared" si="13"/>
        <v>30830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5">
      <selection activeCell="AB92" sqref="AB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01-01-2011 - 31-03-2011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1153</v>
      </c>
      <c r="D24" s="119">
        <f>SUM(D25:D27)</f>
        <v>1153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1153</v>
      </c>
      <c r="D25" s="108">
        <v>1153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599</v>
      </c>
      <c r="D28" s="108">
        <v>599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270</v>
      </c>
      <c r="D29" s="108">
        <v>270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72</v>
      </c>
      <c r="D38" s="105">
        <f>SUM(D39:D42)</f>
        <v>72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72</v>
      </c>
      <c r="D42" s="108">
        <v>72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2113</v>
      </c>
      <c r="D43" s="104">
        <f>D24+D28+D29+D31+D30+D32+D33+D38</f>
        <v>2113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2113</v>
      </c>
      <c r="D44" s="103">
        <f>D43+D21+D19+D9</f>
        <v>2113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14124</v>
      </c>
      <c r="D56" s="103">
        <f>D57+D59</f>
        <v>0</v>
      </c>
      <c r="E56" s="119">
        <f t="shared" si="1"/>
        <v>14124</v>
      </c>
      <c r="F56" s="103">
        <f>F57+F59</f>
        <v>14124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14124</v>
      </c>
      <c r="D57" s="108">
        <v>0</v>
      </c>
      <c r="E57" s="119">
        <f t="shared" si="1"/>
        <v>14124</v>
      </c>
      <c r="F57" s="108">
        <v>14124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1097</v>
      </c>
      <c r="D64" s="108">
        <v>0</v>
      </c>
      <c r="E64" s="119">
        <f t="shared" si="1"/>
        <v>1097</v>
      </c>
      <c r="F64" s="110">
        <v>129</v>
      </c>
    </row>
    <row r="65" spans="1:6" ht="12">
      <c r="A65" s="396" t="s">
        <v>710</v>
      </c>
      <c r="B65" s="397" t="s">
        <v>711</v>
      </c>
      <c r="C65" s="109">
        <v>129</v>
      </c>
      <c r="D65" s="109">
        <v>0</v>
      </c>
      <c r="E65" s="119">
        <f t="shared" si="1"/>
        <v>129</v>
      </c>
      <c r="F65" s="111">
        <v>129</v>
      </c>
    </row>
    <row r="66" spans="1:16" ht="12">
      <c r="A66" s="398" t="s">
        <v>712</v>
      </c>
      <c r="B66" s="394" t="s">
        <v>713</v>
      </c>
      <c r="C66" s="103">
        <f>C52+C56+C61+C62+C63+C64</f>
        <v>26956</v>
      </c>
      <c r="D66" s="103">
        <f>D52+D56+D61+D62+D63+D64</f>
        <v>0</v>
      </c>
      <c r="E66" s="119">
        <f t="shared" si="1"/>
        <v>26956</v>
      </c>
      <c r="F66" s="103">
        <f>F52+F56+F61+F62+F63+F64</f>
        <v>25988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2369</v>
      </c>
      <c r="D80" s="103">
        <f>SUM(D81:D84)</f>
        <v>2369</v>
      </c>
      <c r="E80" s="103">
        <f>SUM(E81:E84)</f>
        <v>0</v>
      </c>
      <c r="F80" s="103">
        <f>SUM(F81:F84)</f>
        <v>2369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2369</v>
      </c>
      <c r="D83" s="108">
        <v>2369</v>
      </c>
      <c r="E83" s="119">
        <f t="shared" si="1"/>
        <v>0</v>
      </c>
      <c r="F83" s="108">
        <v>2369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1939</v>
      </c>
      <c r="D85" s="104">
        <f>SUM(D86:D90)+D94</f>
        <v>1939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1840</v>
      </c>
      <c r="D87" s="108">
        <v>1840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65</v>
      </c>
      <c r="D89" s="108">
        <v>65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26</v>
      </c>
      <c r="D94" s="108">
        <v>26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102</v>
      </c>
      <c r="D95" s="108">
        <v>102</v>
      </c>
      <c r="E95" s="119">
        <f t="shared" si="1"/>
        <v>0</v>
      </c>
      <c r="F95" s="110">
        <v>102</v>
      </c>
    </row>
    <row r="96" spans="1:16" ht="12">
      <c r="A96" s="398" t="s">
        <v>763</v>
      </c>
      <c r="B96" s="407" t="s">
        <v>764</v>
      </c>
      <c r="C96" s="104">
        <f>C85+C80+C75+C71+C95</f>
        <v>4410</v>
      </c>
      <c r="D96" s="104">
        <f>D85+D80+D75+D71+D95</f>
        <v>4410</v>
      </c>
      <c r="E96" s="104">
        <f>E85+E80+E75+E71+E95</f>
        <v>0</v>
      </c>
      <c r="F96" s="104">
        <f>F85+F80+F75+F71+F95</f>
        <v>2471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31366</v>
      </c>
      <c r="D97" s="104">
        <f>D96+D68+D66</f>
        <v>4410</v>
      </c>
      <c r="E97" s="104">
        <f>E96+E68+E66</f>
        <v>26956</v>
      </c>
      <c r="F97" s="104">
        <f>F96+F68+F66</f>
        <v>28459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0</v>
      </c>
      <c r="E104" s="108">
        <v>0</v>
      </c>
      <c r="F104" s="125">
        <f>C104+D104-E104</f>
        <v>59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0</v>
      </c>
      <c r="E105" s="103">
        <f>SUM(E102:E104)</f>
        <v>0</v>
      </c>
      <c r="F105" s="103">
        <f>SUM(F102:F104)</f>
        <v>59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01-01-2011 - 31-03-2011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01-01-2011 - 31-03-2011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2011-04-12T13:52:05Z</cp:lastPrinted>
  <dcterms:created xsi:type="dcterms:W3CDTF">2000-06-29T12:02:40Z</dcterms:created>
  <dcterms:modified xsi:type="dcterms:W3CDTF">2011-04-12T13:54:50Z</dcterms:modified>
  <cp:category/>
  <cp:version/>
  <cp:contentType/>
  <cp:contentStatus/>
</cp:coreProperties>
</file>