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<sst xmlns="http://schemas.openxmlformats.org/spreadsheetml/2006/main" count="604" uniqueCount="537">
  <si>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</si>
  <si>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</si>
  <si>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</si>
  <si>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</si>
  <si>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</si>
  <si>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</si>
  <si>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</si>
  <si>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</si>
  <si>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</si>
  <si>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</si>
  <si>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</si>
  <si>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</si>
  <si>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</si>
  <si>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</si>
  <si>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</si>
  <si>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</si>
  <si>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</si>
  <si>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</si>
  <si>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</si>
  <si>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</si>
  <si>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</si>
  <si>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</si>
  <si>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</si>
  <si>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</si>
  <si>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</si>
  <si>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</si>
  <si>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</si>
  <si>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</si>
  <si>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</si>
  <si>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</si>
  <si>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</si>
  <si>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</si>
  <si>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</si>
  <si>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</si>
  <si>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</si>
  <si>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</si>
  <si>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</si>
  <si>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</si>
  <si>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</si>
  <si>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</si>
  <si>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</si>
  <si>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</si>
  <si>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</si>
  <si>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</si>
  <si>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</si>
  <si>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</si>
  <si>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</si>
  <si>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</si>
  <si>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</si>
  <si>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</si>
  <si>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</si>
  <si>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</si>
  <si>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</si>
  <si>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</si>
  <si>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</si>
  <si>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</si>
  <si>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</si>
  <si>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</si>
  <si>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</si>
  <si>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</si>
  <si>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</si>
  <si>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</si>
  <si>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</si>
  <si>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</si>
  <si>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</si>
  <si>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</si>
  <si>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</si>
  <si>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</si>
  <si>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</si>
  <si>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</si>
  <si>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</si>
  <si>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</si>
  <si>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</si>
  <si>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</si>
  <si>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</si>
  <si>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</si>
  <si>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</si>
  <si>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</si>
  <si>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</si>
  <si>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</si>
  <si>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</si>
  <si>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</si>
  <si>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</si>
  <si>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</si>
  <si>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</si>
  <si>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</si>
  <si>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</si>
  <si>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</si>
  <si>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</si>
  <si>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</si>
  <si>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</si>
  <si>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</si>
  <si>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</si>
  <si>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</si>
  <si>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</si>
  <si>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</si>
  <si>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</si>
  <si>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</si>
  <si>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</si>
  <si>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</si>
  <si>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</si>
  <si>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</si>
  <si>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</si>
  <si>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</si>
  <si>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</si>
  <si>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</si>
  <si>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</si>
  <si>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</si>
  <si>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</si>
  <si>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</si>
  <si>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</si>
  <si>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</si>
  <si>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</si>
  <si>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</si>
  <si>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</si>
  <si>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</si>
  <si>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</si>
  <si>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</si>
  <si>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</si>
  <si>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</si>
  <si>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</si>
  <si>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</si>
  <si>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</si>
  <si>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</si>
  <si>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</si>
  <si>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</si>
  <si>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</si>
  <si>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</si>
  <si>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</si>
  <si>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</si>
  <si>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</si>
  <si>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</si>
  <si>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</si>
  <si>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</si>
  <si>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</si>
  <si>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</si>
  <si>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</si>
  <si>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</si>
  <si>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</si>
  <si>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</si>
  <si>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</si>
  <si>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</si>
  <si>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</si>
  <si>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</si>
  <si>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</si>
  <si>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</si>
  <si>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</si>
  <si>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</si>
  <si>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</si>
  <si>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</si>
  <si>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</si>
  <si>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</si>
  <si>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</si>
  <si>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</si>
  <si>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</si>
  <si>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</si>
  <si>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</si>
  <si>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</si>
  <si>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</si>
  <si>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</si>
  <si>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</si>
  <si>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</si>
  <si>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</si>
  <si>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</si>
  <si>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</si>
  <si>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</si>
  <si>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</si>
  <si>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</si>
  <si>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</si>
  <si>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</si>
  <si>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</si>
  <si>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</si>
  <si>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</si>
  <si>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</si>
  <si>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</si>
  <si>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</si>
  <si>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</si>
  <si>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</si>
  <si>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</si>
  <si>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</si>
  <si>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</si>
  <si>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</si>
  <si>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</si>
  <si>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</si>
  <si>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</si>
  <si>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</si>
  <si>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</si>
  <si>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</si>
  <si>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</si>
  <si>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</si>
  <si>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</si>
  <si>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</si>
  <si>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</si>
  <si>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</si>
  <si>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</si>
  <si>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</si>
  <si>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</si>
  <si>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</si>
  <si>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</si>
  <si>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</si>
  <si>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</si>
  <si>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</si>
  <si>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</si>
  <si>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</si>
  <si>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</si>
  <si>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</si>
  <si>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</si>
  <si>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</si>
  <si>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</si>
  <si>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</si>
  <si>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</si>
  <si>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</si>
  <si>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</si>
  <si>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</si>
  <si>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</si>
  <si>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</si>
  <si>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</si>
  <si>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</si>
  <si>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</si>
  <si>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</si>
  <si>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</si>
  <si>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</si>
  <si>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</si>
  <si>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</si>
  <si>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</si>
  <si>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</si>
  <si>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</si>
  <si>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</si>
  <si>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</si>
  <si>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</si>
  <si>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</si>
  <si>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</si>
  <si>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</si>
  <si>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</si>
  <si>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</si>
  <si>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</si>
  <si>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</si>
  <si>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</si>
  <si>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</si>
  <si>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</si>
  <si>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</si>
  <si>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</si>
  <si>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</si>
  <si>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</si>
  <si>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</si>
  <si>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</si>
  <si>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</si>
  <si>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</si>
  <si>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</si>
  <si>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</si>
  <si>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</si>
  <si>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</si>
  <si>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</si>
  <si>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</si>
  <si>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</si>
  <si>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</si>
  <si>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</si>
  <si>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</si>
  <si>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</si>
  <si>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</si>
  <si>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</si>
  <si>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</si>
  <si>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</si>
  <si>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</si>
  <si>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</si>
  <si>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</si>
  <si>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</si>
  <si>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</si>
  <si>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</si>
  <si>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</si>
  <si>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</si>
  <si>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</si>
  <si>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</si>
  <si>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</si>
  <si>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</si>
  <si>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</si>
  <si>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</si>
  <si>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</si>
  <si>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</si>
  <si>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</si>
  <si>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</si>
  <si>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</si>
  <si>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</si>
  <si>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</si>
  <si>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</si>
  <si>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</si>
  <si>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</si>
  <si>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</si>
  <si>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</si>
  <si>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</si>
  <si>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</si>
  <si>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</si>
  <si>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</si>
  <si>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</si>
  <si>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</si>
  <si>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</si>
  <si>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</si>
  <si>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</si>
  <si>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</si>
  <si>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</si>
  <si>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</si>
  <si>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</si>
  <si>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</si>
  <si>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</si>
  <si>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</si>
  <si>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</si>
  <si>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</si>
  <si>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</si>
  <si>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</si>
  <si>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</si>
  <si>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</si>
  <si>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</si>
  <si>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</si>
  <si>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</si>
  <si>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</si>
  <si>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</si>
  <si>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</si>
  <si>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</si>
  <si>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</si>
  <si>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</si>
  <si>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</si>
  <si>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</si>
  <si>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</si>
  <si>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</si>
  <si>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</si>
  <si>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</si>
  <si>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</si>
  <si>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</si>
  <si>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</si>
  <si>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</si>
  <si>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</si>
  <si>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</si>
  <si>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</si>
  <si>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</si>
  <si>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</si>
  <si>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</si>
  <si>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</si>
  <si>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</si>
  <si>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</si>
  <si>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</si>
  <si>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</si>
  <si>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</si>
  <si>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</si>
  <si>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</si>
  <si>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</si>
  <si>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</si>
  <si>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</si>
  <si>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</si>
  <si>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</si>
  <si>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</si>
  <si>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</si>
  <si>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</si>
  <si>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</si>
  <si>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</si>
  <si>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</si>
  <si>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</si>
  <si>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</si>
  <si>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</si>
  <si>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</si>
  <si>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</si>
  <si>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</si>
  <si>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</si>
  <si>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</si>
  <si>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</si>
  <si>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</si>
  <si>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</si>
  <si>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</si>
  <si>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</si>
  <si>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</si>
  <si>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</si>
  <si>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</si>
  <si>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</si>
  <si>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</si>
  <si>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</si>
  <si>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</si>
  <si>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</si>
  <si>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</si>
  <si>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</si>
  <si>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</si>
  <si>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</si>
  <si>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</si>
  <si>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</si>
  <si>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</si>
  <si>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</si>
  <si>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</si>
  <si>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</si>
  <si>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</si>
  <si>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</si>
  <si>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</si>
  <si>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</si>
  <si>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</si>
  <si>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</si>
  <si>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</si>
  <si>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</si>
  <si>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</si>
  <si>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</si>
  <si>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</si>
  <si>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</si>
  <si>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</si>
  <si>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</si>
  <si>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</si>
  <si>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</si>
  <si>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</si>
  <si>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</si>
  <si>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</si>
  <si>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</si>
  <si>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</si>
  <si>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</si>
  <si>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</si>
  <si>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</si>
  <si>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</si>
  <si>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</si>
  <si>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</si>
  <si>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</si>
  <si>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</si>
  <si>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</si>
  <si>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</si>
  <si>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</si>
  <si>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</si>
  <si>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</si>
  <si>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</si>
  <si>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</si>
  <si>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</si>
  <si>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</si>
  <si>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</si>
  <si>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</si>
  <si>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</si>
  <si>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</si>
  <si>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</si>
  <si>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</si>
  <si>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</si>
  <si>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</si>
  <si>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</si>
  <si>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</si>
  <si>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</si>
  <si>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</si>
  <si>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</si>
  <si>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</si>
  <si>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</si>
  <si>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</si>
  <si>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</si>
  <si>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</si>
  <si>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</si>
  <si>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</si>
  <si>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</si>
  <si>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</si>
  <si>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</si>
  <si>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</si>
  <si>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</si>
  <si>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</si>
  <si>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</si>
  <si>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</si>
  <si>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</si>
  <si>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</si>
  <si>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</si>
  <si>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</si>
  <si>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</si>
  <si>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</si>
  <si>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</si>
  <si>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</si>
  <si>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</si>
  <si>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</si>
  <si>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</si>
  <si>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</si>
  <si>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</si>
  <si>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</si>
  <si>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</si>
  <si>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</si>
  <si>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</si>
  <si>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</si>
  <si>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</si>
  <si>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</si>
  <si>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</si>
  <si>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</si>
  <si>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</si>
  <si>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</si>
  <si>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</si>
  <si>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</si>
  <si>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</si>
  <si>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</si>
  <si>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</si>
  <si>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</si>
  <si>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</si>
  <si>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</si>
  <si>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</si>
  <si>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</si>
  <si>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</si>
  <si>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</si>
  <si>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</si>
  <si>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</si>
  <si>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</si>
  <si>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</si>
  <si>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</si>
  <si>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</si>
  <si>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</si>
  <si>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</si>
  <si>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</si>
  <si>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</si>
  <si>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</si>
  <si>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</si>
  <si>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</si>
  <si>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</si>
  <si>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</si>
  <si>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</si>
  <si>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</si>
  <si>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</si>
  <si>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</si>
  <si>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</si>
  <si>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</si>
  <si>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</si>
  <si>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</si>
  <si>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</si>
  <si>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</si>
  <si>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</si>
  <si>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</si>
  <si>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</si>
  <si>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</si>
  <si>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</si>
  <si>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</si>
  <si>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</si>
  <si>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</si>
  <si>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</si>
  <si>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</si>
  <si>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</si>
  <si>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</si>
  <si>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</si>
  <si>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</si>
  <si>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</si>
  <si>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</si>
  <si>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</si>
  <si>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</si>
  <si>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</si>
  <si>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01.01.2010-30.06.2010</t>
  </si>
  <si>
    <t>Дата на съставяне: 15.07.2010 г.</t>
  </si>
  <si>
    <t>15.07.2010 г.</t>
  </si>
  <si>
    <t xml:space="preserve">Дата на съставяне:15.07.2010 г.                                       </t>
  </si>
  <si>
    <t xml:space="preserve">Дата  на съставяне: 15.07.2010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</si>
</sst>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7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7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7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7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7" fillId="37" borderId="10" xfId="58" applyNumberFormat="1" applyFont="1" applyFill="1" applyBorder="1" applyAlignment="1" applyProtection="1">
      <alignment vertical="top"/>
      <protection/>
    </xf>
    <xf numFmtId="0" fontId="17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6" fillId="37" borderId="10" xfId="58" applyFont="1" applyFill="1" applyBorder="1" applyAlignment="1" applyProtection="1">
      <alignment horizontal="lef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0" fontId="16" fillId="37" borderId="37" xfId="58" applyFont="1" applyFill="1" applyBorder="1" applyAlignment="1" applyProtection="1">
      <alignment horizontal="left"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16" fillId="37" borderId="38" xfId="58" applyFont="1" applyFill="1" applyBorder="1" applyAlignment="1" applyProtection="1">
      <alignment vertical="top" wrapText="1"/>
      <protection/>
    </xf>
    <xf numFmtId="49" fontId="16" fillId="37" borderId="36" xfId="58" applyNumberFormat="1" applyFont="1" applyFill="1" applyBorder="1" applyAlignment="1" applyProtection="1">
      <alignment vertical="center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8" fillId="0" borderId="0" xfId="60" applyFont="1" applyBorder="1" applyAlignment="1">
      <alignment vertical="center" wrapText="1"/>
      <protection/>
    </xf>
    <xf numFmtId="0" fontId="18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9" fillId="0" borderId="10" xfId="60" applyNumberFormat="1" applyFont="1" applyBorder="1" applyAlignment="1" applyProtection="1">
      <alignment horizontal="centerContinuous" wrapText="1"/>
      <protection/>
    </xf>
    <xf numFmtId="177" fontId="20" fillId="35" borderId="10" xfId="59" applyNumberFormat="1" applyFont="1" applyFill="1" applyBorder="1" applyAlignment="1" applyProtection="1">
      <alignment wrapText="1"/>
      <protection locked="0"/>
    </xf>
    <xf numFmtId="1" fontId="9" fillId="0" borderId="0" xfId="58" applyNumberFormat="1" applyFont="1" applyAlignment="1" applyProtection="1">
      <alignment vertical="top"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21" sqref="A21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530</v>
      </c>
      <c r="F3" s="112" t="s">
        <v>2</v>
      </c>
      <c r="G3" s="77"/>
      <c r="H3" s="265">
        <v>819363984</v>
      </c>
    </row>
    <row r="4" spans="1:8" ht="15">
      <c r="A4" s="332" t="s">
        <v>3</v>
      </c>
      <c r="B4" s="338"/>
      <c r="C4" s="338"/>
      <c r="D4" s="338"/>
      <c r="E4" s="287" t="s">
        <v>531</v>
      </c>
      <c r="F4" s="334" t="s">
        <v>4</v>
      </c>
      <c r="G4" s="335"/>
      <c r="H4" s="265" t="s">
        <v>159</v>
      </c>
    </row>
    <row r="5" spans="1:8" ht="15">
      <c r="A5" s="332" t="s">
        <v>5</v>
      </c>
      <c r="B5" s="333"/>
      <c r="C5" s="333"/>
      <c r="D5" s="333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1427</v>
      </c>
      <c r="D12" s="56">
        <v>1501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986</v>
      </c>
      <c r="D13" s="56">
        <v>1378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140</v>
      </c>
      <c r="D14" s="56">
        <v>154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48</v>
      </c>
      <c r="D15" s="56">
        <v>104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143</v>
      </c>
      <c r="D16" s="56">
        <v>167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</v>
      </c>
      <c r="D17" s="56">
        <v>10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3085</v>
      </c>
      <c r="D19" s="60">
        <f>SUM(D11:D18)</f>
        <v>3644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1351</v>
      </c>
      <c r="H20" s="63">
        <v>1354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34</v>
      </c>
      <c r="D24" s="56">
        <v>43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1651</v>
      </c>
      <c r="H25" s="59">
        <f>H19+H20+H21</f>
        <v>1654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34</v>
      </c>
      <c r="D27" s="60">
        <f>SUM(D23:D26)</f>
        <v>43</v>
      </c>
      <c r="E27" s="148" t="s">
        <v>83</v>
      </c>
      <c r="F27" s="137" t="s">
        <v>84</v>
      </c>
      <c r="G27" s="59">
        <f>SUM(G28:G30)</f>
        <v>230</v>
      </c>
      <c r="H27" s="59">
        <f>SUM(H28:H30)</f>
        <v>667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671</v>
      </c>
      <c r="H28" s="57">
        <v>667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-441</v>
      </c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>
        <v>114</v>
      </c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/>
      <c r="H32" s="211">
        <v>-246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344</v>
      </c>
      <c r="H33" s="59">
        <f>H27+H31+H32</f>
        <v>421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4995</v>
      </c>
      <c r="H36" s="59">
        <f>H25+H17+H33</f>
        <v>5075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634-200</f>
        <v>434</v>
      </c>
      <c r="H44" s="57">
        <v>622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286</v>
      </c>
      <c r="H48" s="57">
        <v>443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720</v>
      </c>
      <c r="H49" s="59">
        <f>SUM(H43:H48)</f>
        <v>1065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>
        <v>4</v>
      </c>
      <c r="D53" s="56">
        <v>5</v>
      </c>
      <c r="E53" s="132" t="s">
        <v>164</v>
      </c>
      <c r="F53" s="140" t="s">
        <v>165</v>
      </c>
      <c r="G53" s="57">
        <f>146-117</f>
        <v>29</v>
      </c>
      <c r="H53" s="57">
        <v>32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>
        <v>77</v>
      </c>
      <c r="H54" s="57">
        <v>60</v>
      </c>
    </row>
    <row r="55" spans="1:18" ht="25.5">
      <c r="A55" s="164" t="s">
        <v>170</v>
      </c>
      <c r="B55" s="165" t="s">
        <v>171</v>
      </c>
      <c r="C55" s="60">
        <f>C19+C20+C21+C27+C32+C45+C51+C53+C54</f>
        <v>3123</v>
      </c>
      <c r="D55" s="60">
        <f>D19+D20+D21+D27+D32+D45+D51+D53+D54</f>
        <v>3692</v>
      </c>
      <c r="E55" s="132" t="s">
        <v>172</v>
      </c>
      <c r="F55" s="156" t="s">
        <v>173</v>
      </c>
      <c r="G55" s="59">
        <f>G49+G51+G52+G53+G54</f>
        <v>826</v>
      </c>
      <c r="H55" s="59">
        <f>H49+H51+H52+H53+H54</f>
        <v>1157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959</v>
      </c>
      <c r="D58" s="56">
        <v>883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452</v>
      </c>
      <c r="D59" s="56">
        <v>480</v>
      </c>
      <c r="E59" s="146" t="s">
        <v>181</v>
      </c>
      <c r="F59" s="137" t="s">
        <v>182</v>
      </c>
      <c r="G59" s="57">
        <v>489</v>
      </c>
      <c r="H59" s="57">
        <v>293</v>
      </c>
      <c r="M59" s="62"/>
    </row>
    <row r="60" spans="1:8" ht="15">
      <c r="A60" s="130" t="s">
        <v>183</v>
      </c>
      <c r="B60" s="136" t="s">
        <v>184</v>
      </c>
      <c r="C60" s="56">
        <v>889</v>
      </c>
      <c r="D60" s="56">
        <v>401</v>
      </c>
      <c r="E60" s="132" t="s">
        <v>185</v>
      </c>
      <c r="F60" s="137" t="s">
        <v>186</v>
      </c>
      <c r="G60" s="57">
        <v>200</v>
      </c>
      <c r="H60" s="57">
        <v>212</v>
      </c>
    </row>
    <row r="61" spans="1:18" ht="15">
      <c r="A61" s="130" t="s">
        <v>187</v>
      </c>
      <c r="B61" s="139" t="s">
        <v>188</v>
      </c>
      <c r="C61" s="56">
        <v>612</v>
      </c>
      <c r="D61" s="56">
        <v>594</v>
      </c>
      <c r="E61" s="138" t="s">
        <v>189</v>
      </c>
      <c r="F61" s="167" t="s">
        <v>190</v>
      </c>
      <c r="G61" s="59">
        <f>SUM(G62:G68)</f>
        <v>2801</v>
      </c>
      <c r="H61" s="59">
        <f>SUM(H62:H68)</f>
        <v>1495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16</v>
      </c>
      <c r="H62" s="57"/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>
        <v>117</v>
      </c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2912</v>
      </c>
      <c r="D64" s="60">
        <f>SUM(D58:D63)</f>
        <v>2358</v>
      </c>
      <c r="E64" s="132" t="s">
        <v>200</v>
      </c>
      <c r="F64" s="137" t="s">
        <v>201</v>
      </c>
      <c r="G64" s="57">
        <v>2320</v>
      </c>
      <c r="H64" s="57">
        <f>1222-54</f>
        <v>1168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133</v>
      </c>
      <c r="H65" s="57">
        <v>54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164</v>
      </c>
      <c r="H66" s="57">
        <v>205</v>
      </c>
    </row>
    <row r="67" spans="1:8" ht="15">
      <c r="A67" s="130" t="s">
        <v>207</v>
      </c>
      <c r="B67" s="136" t="s">
        <v>208</v>
      </c>
      <c r="C67" s="56">
        <v>485</v>
      </c>
      <c r="D67" s="56">
        <v>140</v>
      </c>
      <c r="E67" s="132" t="s">
        <v>209</v>
      </c>
      <c r="F67" s="137" t="s">
        <v>210</v>
      </c>
      <c r="G67" s="57">
        <v>39</v>
      </c>
      <c r="H67" s="57">
        <v>51</v>
      </c>
    </row>
    <row r="68" spans="1:8" ht="15">
      <c r="A68" s="130" t="s">
        <v>211</v>
      </c>
      <c r="B68" s="136" t="s">
        <v>212</v>
      </c>
      <c r="C68" s="56">
        <v>2569</v>
      </c>
      <c r="D68" s="56">
        <f>1898-140</f>
        <v>1758</v>
      </c>
      <c r="E68" s="132" t="s">
        <v>213</v>
      </c>
      <c r="F68" s="137" t="s">
        <v>214</v>
      </c>
      <c r="G68" s="57">
        <v>12</v>
      </c>
      <c r="H68" s="57">
        <v>17</v>
      </c>
    </row>
    <row r="69" spans="1:8" ht="15">
      <c r="A69" s="130" t="s">
        <v>215</v>
      </c>
      <c r="B69" s="136" t="s">
        <v>216</v>
      </c>
      <c r="C69" s="56">
        <v>28</v>
      </c>
      <c r="D69" s="56">
        <v>36</v>
      </c>
      <c r="E69" s="146" t="s">
        <v>78</v>
      </c>
      <c r="F69" s="137" t="s">
        <v>217</v>
      </c>
      <c r="G69" s="57">
        <v>47</v>
      </c>
      <c r="H69" s="57">
        <v>50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10</v>
      </c>
      <c r="D71" s="56">
        <v>12</v>
      </c>
      <c r="E71" s="148" t="s">
        <v>46</v>
      </c>
      <c r="F71" s="168" t="s">
        <v>224</v>
      </c>
      <c r="G71" s="66">
        <f>G59+G60+G61+G69+G70</f>
        <v>3537</v>
      </c>
      <c r="H71" s="66">
        <f>H59+H60+H61+H69+H70</f>
        <v>2050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209</v>
      </c>
      <c r="D72" s="56">
        <v>133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1</v>
      </c>
      <c r="D74" s="56">
        <v>134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3302</v>
      </c>
      <c r="D75" s="60">
        <f>SUM(D67:D74)</f>
        <v>2213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3537</v>
      </c>
      <c r="H79" s="67">
        <f>H71+H74+H75+H76</f>
        <v>2050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9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12</v>
      </c>
      <c r="D88" s="56">
        <v>13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21</v>
      </c>
      <c r="D91" s="60">
        <f>SUM(D87:D90)</f>
        <v>19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6235</v>
      </c>
      <c r="D93" s="60">
        <f>D64+D75+D84+D91+D92</f>
        <v>4590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9358</v>
      </c>
      <c r="D94" s="69">
        <f>D93+D55</f>
        <v>8282</v>
      </c>
      <c r="E94" s="261" t="s">
        <v>270</v>
      </c>
      <c r="F94" s="184" t="s">
        <v>271</v>
      </c>
      <c r="G94" s="70">
        <f>G36+G39+G55+G79</f>
        <v>9358</v>
      </c>
      <c r="H94" s="70">
        <f>H36+H39+H55+H79</f>
        <v>8282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331"/>
      <c r="H97" s="77"/>
      <c r="M97" s="62"/>
    </row>
    <row r="98" spans="1:13" ht="15">
      <c r="A98" s="22" t="s">
        <v>533</v>
      </c>
      <c r="B98" s="251"/>
      <c r="C98" s="336" t="s">
        <v>381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522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15" sqref="G15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"Торготерм"АД</v>
      </c>
      <c r="C2" s="340"/>
      <c r="D2" s="340"/>
      <c r="E2" s="340"/>
      <c r="F2" s="342" t="s">
        <v>2</v>
      </c>
      <c r="G2" s="342"/>
      <c r="H2" s="290">
        <f>'справка №1-БАЛАНС'!H3</f>
        <v>819363984</v>
      </c>
    </row>
    <row r="3" spans="1:8" ht="15">
      <c r="A3" s="271" t="s">
        <v>274</v>
      </c>
      <c r="B3" s="340" t="str">
        <f>'справка №1-БАЛАНС'!E4</f>
        <v>неконсолидиран</v>
      </c>
      <c r="C3" s="340"/>
      <c r="D3" s="340"/>
      <c r="E3" s="340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1" t="str">
        <f>'справка №1-БАЛАНС'!E5</f>
        <v>01.01.2010-30.06.2010</v>
      </c>
      <c r="C4" s="341"/>
      <c r="D4" s="341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2487</v>
      </c>
      <c r="D9" s="23">
        <v>2451</v>
      </c>
      <c r="E9" s="193" t="s">
        <v>284</v>
      </c>
      <c r="F9" s="309" t="s">
        <v>285</v>
      </c>
      <c r="G9" s="310">
        <v>3454</v>
      </c>
      <c r="H9" s="310">
        <v>3148</v>
      </c>
    </row>
    <row r="10" spans="1:8" ht="12">
      <c r="A10" s="193" t="s">
        <v>286</v>
      </c>
      <c r="B10" s="194" t="s">
        <v>287</v>
      </c>
      <c r="C10" s="23">
        <v>125</v>
      </c>
      <c r="D10" s="23">
        <v>247</v>
      </c>
      <c r="E10" s="193" t="s">
        <v>288</v>
      </c>
      <c r="F10" s="309" t="s">
        <v>289</v>
      </c>
      <c r="G10" s="310">
        <v>88</v>
      </c>
      <c r="H10" s="310">
        <v>428</v>
      </c>
    </row>
    <row r="11" spans="1:8" ht="12">
      <c r="A11" s="193" t="s">
        <v>290</v>
      </c>
      <c r="B11" s="194" t="s">
        <v>291</v>
      </c>
      <c r="C11" s="23">
        <v>299</v>
      </c>
      <c r="D11" s="23">
        <v>408</v>
      </c>
      <c r="E11" s="195" t="s">
        <v>292</v>
      </c>
      <c r="F11" s="309" t="s">
        <v>293</v>
      </c>
      <c r="G11" s="310">
        <v>57</v>
      </c>
      <c r="H11" s="310">
        <v>71</v>
      </c>
    </row>
    <row r="12" spans="1:8" ht="12">
      <c r="A12" s="193" t="s">
        <v>294</v>
      </c>
      <c r="B12" s="194" t="s">
        <v>295</v>
      </c>
      <c r="C12" s="23">
        <v>782</v>
      </c>
      <c r="D12" s="23">
        <v>752</v>
      </c>
      <c r="E12" s="195" t="s">
        <v>78</v>
      </c>
      <c r="F12" s="309" t="s">
        <v>296</v>
      </c>
      <c r="G12" s="310">
        <f>130-14</f>
        <v>116</v>
      </c>
      <c r="H12" s="310">
        <v>91</v>
      </c>
    </row>
    <row r="13" spans="1:18" ht="12">
      <c r="A13" s="193" t="s">
        <v>297</v>
      </c>
      <c r="B13" s="194" t="s">
        <v>298</v>
      </c>
      <c r="C13" s="23">
        <v>96</v>
      </c>
      <c r="D13" s="23">
        <v>117</v>
      </c>
      <c r="E13" s="196" t="s">
        <v>51</v>
      </c>
      <c r="F13" s="311" t="s">
        <v>299</v>
      </c>
      <c r="G13" s="308">
        <f>SUM(G9:G12)</f>
        <v>3715</v>
      </c>
      <c r="H13" s="308">
        <f>SUM(H9:H12)</f>
        <v>3738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132</v>
      </c>
      <c r="D14" s="23">
        <v>359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-498</v>
      </c>
      <c r="D15" s="24">
        <f>-520-22-30</f>
        <v>-572</v>
      </c>
      <c r="E15" s="191" t="s">
        <v>304</v>
      </c>
      <c r="F15" s="314" t="s">
        <v>305</v>
      </c>
      <c r="G15" s="310">
        <v>14</v>
      </c>
      <c r="H15" s="310">
        <v>52</v>
      </c>
    </row>
    <row r="16" spans="1:8" ht="12">
      <c r="A16" s="193" t="s">
        <v>306</v>
      </c>
      <c r="B16" s="194" t="s">
        <v>307</v>
      </c>
      <c r="C16" s="24">
        <v>111</v>
      </c>
      <c r="D16" s="24">
        <v>213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3534</v>
      </c>
      <c r="D19" s="26">
        <f>SUM(D9:D15)+D16</f>
        <v>3975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54</v>
      </c>
      <c r="D22" s="23">
        <v>49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3</v>
      </c>
      <c r="D24" s="23">
        <v>4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24</v>
      </c>
      <c r="D25" s="23">
        <v>8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81</v>
      </c>
      <c r="D26" s="26">
        <f>SUM(D22:D25)</f>
        <v>61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3615</v>
      </c>
      <c r="D28" s="27">
        <f>D26+D19</f>
        <v>4036</v>
      </c>
      <c r="E28" s="41" t="s">
        <v>338</v>
      </c>
      <c r="F28" s="314" t="s">
        <v>339</v>
      </c>
      <c r="G28" s="308">
        <f>G13+G15+G24</f>
        <v>3729</v>
      </c>
      <c r="H28" s="308">
        <f>H13+H15+H24</f>
        <v>3790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114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246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3615</v>
      </c>
      <c r="D33" s="26">
        <f>D28-D31+D32</f>
        <v>4036</v>
      </c>
      <c r="E33" s="41" t="s">
        <v>352</v>
      </c>
      <c r="F33" s="314" t="s">
        <v>353</v>
      </c>
      <c r="G33" s="30">
        <f>G32-G31+G28</f>
        <v>3729</v>
      </c>
      <c r="H33" s="30">
        <f>H32-H31+H28</f>
        <v>3790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114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246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114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246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114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246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3729</v>
      </c>
      <c r="D42" s="30">
        <f>D33+D35+D39</f>
        <v>4036</v>
      </c>
      <c r="E42" s="42" t="s">
        <v>379</v>
      </c>
      <c r="F42" s="43" t="s">
        <v>380</v>
      </c>
      <c r="G42" s="30">
        <f>G39+G33</f>
        <v>3729</v>
      </c>
      <c r="H42" s="30">
        <f>H39+H33</f>
        <v>4036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528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1" sqref="C41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01.01.2010-30.06.2010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f>3264-14</f>
        <v>3250</v>
      </c>
      <c r="D10" s="31">
        <v>4058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-2883+10+77</f>
        <v>-2796</v>
      </c>
      <c r="D11" s="330">
        <f>-3296+106</f>
        <v>-3190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-500</v>
      </c>
      <c r="D13" s="330">
        <v>-766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229</v>
      </c>
      <c r="D14" s="330">
        <v>177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/>
      <c r="D15" s="330">
        <v>-3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>
        <f>-9</f>
        <v>-9</v>
      </c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/>
      <c r="D18" s="330">
        <v>-3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-15</v>
      </c>
      <c r="D19" s="330">
        <v>-94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159</v>
      </c>
      <c r="D20" s="32">
        <f>SUM(D10:D19)</f>
        <v>179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-10</v>
      </c>
      <c r="D22" s="330">
        <f>-2-106</f>
        <v>-108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14</v>
      </c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4</v>
      </c>
      <c r="D32" s="32">
        <f>SUM(D22:D31)</f>
        <v>-108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489</v>
      </c>
      <c r="D36" s="31">
        <v>293</v>
      </c>
      <c r="E36" s="44"/>
      <c r="F36" s="44"/>
    </row>
    <row r="37" spans="1:6" ht="12.75">
      <c r="A37" s="227" t="s">
        <v>437</v>
      </c>
      <c r="B37" s="228" t="s">
        <v>438</v>
      </c>
      <c r="C37" s="330">
        <v>-394</v>
      </c>
      <c r="D37" s="330">
        <v>-100</v>
      </c>
      <c r="E37" s="44"/>
      <c r="F37" s="44"/>
    </row>
    <row r="38" spans="1:6" ht="12.75">
      <c r="A38" s="227" t="s">
        <v>439</v>
      </c>
      <c r="B38" s="228" t="s">
        <v>440</v>
      </c>
      <c r="C38" s="330">
        <v>-77</v>
      </c>
      <c r="D38" s="330"/>
      <c r="E38" s="44"/>
      <c r="F38" s="44"/>
    </row>
    <row r="39" spans="1:6" ht="12.75">
      <c r="A39" s="227" t="s">
        <v>441</v>
      </c>
      <c r="B39" s="228" t="s">
        <v>442</v>
      </c>
      <c r="C39" s="330">
        <f>-46+9</f>
        <v>-37</v>
      </c>
      <c r="D39" s="330">
        <v>-34</v>
      </c>
      <c r="E39" s="44"/>
      <c r="F39" s="44"/>
    </row>
    <row r="40" spans="1:6" ht="12.75">
      <c r="A40" s="227" t="s">
        <v>443</v>
      </c>
      <c r="B40" s="228" t="s">
        <v>444</v>
      </c>
      <c r="C40" s="330"/>
      <c r="D40" s="330">
        <v>-245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-151</v>
      </c>
      <c r="D41" s="330">
        <v>10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-170</v>
      </c>
      <c r="D42" s="32">
        <f>SUM(D34:D41)</f>
        <v>-76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-7</v>
      </c>
      <c r="D43" s="32">
        <f>D42+D32+D20</f>
        <v>-5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28</v>
      </c>
      <c r="D44" s="46">
        <v>24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21</v>
      </c>
      <c r="D45" s="32">
        <f>D44+D43</f>
        <v>19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21</v>
      </c>
      <c r="D46" s="33">
        <v>19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4"/>
      <c r="D50" s="344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4"/>
      <c r="D52" s="344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"Торготерм"АД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47" t="str">
        <f>'справка №1-БАЛАНС'!E4</f>
        <v>неконсолидиран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1" t="str">
        <f>'справка №1-БАЛАНС'!E5</f>
        <v>01.01.2010-30.06.2010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1354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667</v>
      </c>
      <c r="J11" s="35">
        <f>'справка №1-БАЛАНС'!H29+'справка №1-БАЛАНС'!H32</f>
        <v>-246</v>
      </c>
      <c r="K11" s="37"/>
      <c r="L11" s="239">
        <f>SUM(C11:K11)</f>
        <v>5075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1354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667</v>
      </c>
      <c r="J15" s="38">
        <f t="shared" si="2"/>
        <v>-246</v>
      </c>
      <c r="K15" s="38">
        <f t="shared" si="2"/>
        <v>0</v>
      </c>
      <c r="L15" s="239">
        <f t="shared" si="1"/>
        <v>5075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114</v>
      </c>
      <c r="J16" s="240">
        <f>+'справка №1-БАЛАНС'!G32</f>
        <v>0</v>
      </c>
      <c r="K16" s="37"/>
      <c r="L16" s="239">
        <f t="shared" si="1"/>
        <v>114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-3</v>
      </c>
      <c r="F28" s="37"/>
      <c r="G28" s="37"/>
      <c r="H28" s="37"/>
      <c r="I28" s="37">
        <v>4</v>
      </c>
      <c r="J28" s="37">
        <v>-195</v>
      </c>
      <c r="K28" s="37"/>
      <c r="L28" s="239">
        <f t="shared" si="1"/>
        <v>-194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1351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785</v>
      </c>
      <c r="J29" s="36">
        <f t="shared" si="6"/>
        <v>-441</v>
      </c>
      <c r="K29" s="36">
        <f t="shared" si="6"/>
        <v>0</v>
      </c>
      <c r="L29" s="239">
        <f t="shared" si="1"/>
        <v>4995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1351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785</v>
      </c>
      <c r="J32" s="36">
        <f t="shared" si="7"/>
        <v>-441</v>
      </c>
      <c r="K32" s="36">
        <f t="shared" si="7"/>
        <v>0</v>
      </c>
      <c r="L32" s="239">
        <f t="shared" si="1"/>
        <v>4995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529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6" t="s">
        <v>521</v>
      </c>
      <c r="E38" s="346"/>
      <c r="F38" s="346"/>
      <c r="G38" s="346"/>
      <c r="H38" s="346"/>
      <c r="I38" s="346"/>
      <c r="J38" s="15" t="s">
        <v>527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2010-07-27T07:57:30Z</cp:lastPrinted>
  <dcterms:created xsi:type="dcterms:W3CDTF">2000-06-29T12:02:40Z</dcterms:created>
  <dcterms:modified xsi:type="dcterms:W3CDTF">2010-07-27T11:49:50Z</dcterms:modified>
  <cp:category/>
  <cp:version/>
  <cp:contentType/>
  <cp:contentStatus/>
</cp:coreProperties>
</file>