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<sst xmlns="http://schemas.openxmlformats.org/spreadsheetml/2006/main" count="1061" uniqueCount="873">
  <si>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</si>
  <si>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</si>
  <si>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</si>
  <si>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</si>
  <si>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</si>
  <si>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</si>
  <si>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</si>
  <si>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</si>
  <si>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</si>
  <si>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</si>
  <si>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</si>
  <si>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</si>
  <si>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</si>
  <si>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</si>
  <si>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</si>
  <si>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</si>
  <si>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</si>
  <si>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</si>
  <si>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</si>
  <si>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</si>
  <si>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</si>
  <si>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</si>
  <si>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</si>
  <si>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</si>
  <si>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</si>
  <si>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</si>
  <si>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</si>
  <si>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</si>
  <si>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</si>
  <si>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</si>
  <si>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</si>
  <si>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</si>
  <si>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</si>
  <si>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</si>
  <si>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</si>
  <si>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</si>
  <si>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</si>
  <si>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</si>
  <si>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</si>
  <si>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</si>
  <si>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</si>
  <si>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</si>
  <si>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</si>
  <si>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</si>
  <si>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</si>
  <si>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</si>
  <si>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</si>
  <si>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</si>
  <si>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</si>
  <si>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</si>
  <si>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</si>
  <si>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</si>
  <si>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</si>
  <si>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</si>
  <si>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</si>
  <si>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</si>
  <si>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</si>
  <si>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</si>
  <si>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</si>
  <si>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</si>
  <si>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</si>
  <si>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</si>
  <si>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</si>
  <si>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</si>
  <si>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</si>
  <si>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</si>
  <si>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</si>
  <si>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</si>
  <si>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</si>
  <si>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</si>
  <si>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</si>
  <si>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</si>
  <si>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</si>
  <si>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</si>
  <si>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</si>
  <si>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</si>
  <si>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</si>
  <si>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</si>
  <si>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</si>
  <si>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</si>
  <si>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</si>
  <si>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</si>
  <si>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</si>
  <si>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</si>
  <si>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</si>
  <si>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</si>
  <si>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</si>
  <si>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</si>
  <si>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</si>
  <si>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</si>
  <si>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</si>
  <si>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</si>
  <si>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</si>
  <si>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</si>
  <si>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</si>
  <si>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</si>
  <si>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</si>
  <si>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</si>
  <si>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</si>
  <si>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</si>
  <si>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</si>
  <si>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</si>
  <si>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</si>
  <si>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</si>
  <si>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</si>
  <si>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</si>
  <si>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</si>
  <si>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</si>
  <si>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</si>
  <si>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</si>
  <si>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</si>
  <si>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</si>
  <si>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</si>
  <si>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</si>
  <si>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</si>
  <si>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</si>
  <si>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</si>
  <si>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</si>
  <si>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</si>
  <si>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</si>
  <si>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</si>
  <si>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</si>
  <si>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</si>
  <si>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</si>
  <si>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</si>
  <si>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</si>
  <si>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</si>
  <si>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</si>
  <si>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</si>
  <si>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</si>
  <si>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</si>
  <si>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</si>
  <si>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</si>
  <si>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</si>
  <si>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</si>
  <si>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</si>
  <si>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</si>
  <si>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</si>
  <si>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</si>
  <si>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</si>
  <si>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</si>
  <si>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</si>
  <si>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</si>
  <si>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</si>
  <si>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</si>
  <si>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</si>
  <si>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</si>
  <si>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</si>
  <si>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</si>
  <si>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</si>
  <si>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</si>
  <si>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</si>
  <si>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</si>
  <si>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</si>
  <si>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</si>
  <si>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</si>
  <si>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</si>
  <si>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</si>
  <si>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</si>
  <si>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</si>
  <si>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</si>
  <si>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</si>
  <si>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</si>
  <si>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</si>
  <si>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</si>
  <si>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</si>
  <si>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</si>
  <si>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</si>
  <si>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</si>
  <si>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</si>
  <si>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</si>
  <si>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</si>
  <si>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</si>
  <si>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</si>
  <si>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</si>
  <si>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</si>
  <si>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</si>
  <si>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</si>
  <si>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</si>
  <si>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</si>
  <si>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</si>
  <si>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</si>
  <si>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</si>
  <si>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</si>
  <si>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</si>
  <si>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</si>
  <si>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</si>
  <si>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</si>
  <si>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</si>
  <si>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</si>
  <si>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</si>
  <si>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</si>
  <si>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</si>
  <si>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</si>
  <si>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</si>
  <si>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</si>
  <si>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</si>
  <si>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</si>
  <si>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</si>
  <si>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</si>
  <si>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</si>
  <si>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</si>
  <si>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</si>
  <si>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</si>
  <si>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</si>
  <si>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</si>
  <si>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</si>
  <si>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</si>
  <si>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</si>
  <si>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</si>
  <si>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</si>
  <si>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</si>
  <si>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</si>
  <si>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</si>
  <si>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</si>
  <si>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</si>
  <si>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</si>
  <si>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</si>
  <si>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</si>
  <si>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</si>
  <si>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</si>
  <si>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</si>
  <si>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</si>
  <si>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</si>
  <si>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</si>
  <si>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</si>
  <si>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</si>
  <si>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</si>
  <si>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</si>
  <si>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</si>
  <si>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</si>
  <si>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</si>
  <si>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</si>
  <si>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</si>
  <si>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</si>
  <si>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</si>
  <si>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</si>
  <si>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</si>
  <si>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</si>
  <si>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</si>
  <si>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</si>
  <si>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</si>
  <si>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</si>
  <si>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</si>
  <si>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</si>
  <si>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</si>
  <si>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</si>
  <si>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</si>
  <si>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</si>
  <si>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</si>
  <si>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</si>
  <si>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</si>
  <si>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</si>
  <si>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</si>
  <si>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</si>
  <si>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</si>
  <si>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</si>
  <si>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</si>
  <si>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</si>
  <si>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</si>
  <si>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</si>
  <si>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</si>
  <si>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</si>
  <si>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</si>
  <si>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</si>
  <si>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</si>
  <si>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</si>
  <si>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</si>
  <si>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</si>
  <si>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</si>
  <si>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</si>
  <si>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</si>
  <si>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</si>
  <si>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</si>
  <si>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</si>
  <si>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</si>
  <si>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</si>
  <si>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</si>
  <si>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</si>
  <si>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</si>
  <si>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</si>
  <si>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</si>
  <si>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</si>
  <si>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</si>
  <si>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</si>
  <si>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</si>
  <si>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</si>
  <si>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</si>
  <si>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</si>
  <si>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</si>
  <si>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</si>
  <si>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</si>
  <si>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</si>
  <si>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</si>
  <si>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</si>
  <si>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</si>
  <si>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</si>
  <si>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</si>
  <si>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</si>
  <si>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</si>
  <si>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</si>
  <si>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</si>
  <si>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</si>
  <si>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</si>
  <si>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</si>
  <si>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</si>
  <si>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</si>
  <si>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</si>
  <si>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</si>
  <si>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</si>
  <si>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</si>
  <si>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</si>
  <si>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</si>
  <si>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</si>
  <si>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</si>
  <si>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</si>
  <si>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</si>
  <si>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</si>
  <si>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</si>
  <si>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</si>
  <si>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</si>
  <si>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</si>
  <si>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</si>
  <si>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</si>
  <si>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</si>
  <si>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</si>
  <si>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</si>
  <si>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</si>
  <si>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</si>
  <si>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</si>
  <si>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</si>
  <si>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</si>
  <si>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</si>
  <si>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</si>
  <si>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</si>
  <si>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</si>
  <si>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</si>
  <si>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</si>
  <si>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</si>
  <si>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</si>
  <si>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</si>
  <si>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</si>
  <si>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</si>
  <si>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</si>
  <si>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</si>
  <si>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</si>
  <si>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</si>
  <si>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</si>
  <si>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</si>
  <si>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</si>
  <si>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</si>
  <si>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</si>
  <si>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</si>
  <si>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</si>
  <si>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</si>
  <si>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</si>
  <si>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</si>
  <si>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</si>
  <si>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</si>
  <si>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</si>
  <si>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</si>
  <si>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</si>
  <si>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</si>
  <si>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</si>
  <si>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</si>
  <si>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</si>
  <si>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</si>
  <si>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</si>
  <si>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</si>
  <si>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</si>
  <si>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</si>
  <si>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</si>
  <si>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</si>
  <si>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</si>
  <si>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</si>
  <si>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</si>
  <si>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</si>
  <si>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</si>
  <si>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</si>
  <si>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</si>
  <si>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</si>
  <si>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</si>
  <si>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</si>
  <si>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</si>
  <si>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</si>
  <si>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</si>
  <si>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</si>
  <si>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</si>
  <si>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</si>
  <si>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</si>
  <si>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</si>
  <si>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</si>
  <si>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</si>
  <si>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</si>
  <si>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</si>
  <si>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</si>
  <si>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</si>
  <si>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</si>
  <si>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</si>
  <si>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</si>
  <si>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</si>
  <si>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</si>
  <si>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</si>
  <si>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</si>
  <si>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</si>
  <si>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</si>
  <si>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</si>
  <si>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</si>
  <si>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</si>
  <si>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</si>
  <si>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</si>
  <si>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</si>
  <si>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</si>
  <si>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</si>
  <si>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</si>
  <si>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</si>
  <si>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</si>
  <si>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</si>
  <si>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</si>
  <si>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</si>
  <si>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</si>
  <si>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</si>
  <si>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</si>
  <si>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</si>
  <si>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</si>
  <si>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</si>
  <si>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</si>
  <si>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</si>
  <si>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</si>
  <si>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</si>
  <si>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</si>
  <si>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</si>
  <si>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</si>
  <si>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</si>
  <si>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</si>
  <si>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</si>
  <si>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</si>
  <si>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</si>
  <si>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</si>
  <si>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</si>
  <si>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</si>
  <si>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</si>
  <si>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</si>
  <si>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</si>
  <si>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</si>
  <si>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</si>
  <si>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</si>
  <si>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</si>
  <si>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</si>
  <si>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</si>
  <si>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</si>
  <si>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</si>
  <si>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</si>
  <si>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</si>
  <si>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</si>
  <si>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</si>
  <si>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</si>
  <si>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</si>
  <si>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</si>
  <si>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</si>
  <si>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</si>
  <si>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</si>
  <si>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</si>
  <si>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</si>
  <si>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</si>
  <si>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</si>
  <si>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</si>
  <si>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</si>
  <si>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</si>
  <si>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</si>
  <si>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</si>
  <si>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</si>
  <si>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</si>
  <si>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</si>
  <si>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</si>
  <si>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</si>
  <si>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</si>
  <si>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</si>
  <si>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</si>
  <si>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</si>
  <si>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</si>
  <si>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</si>
  <si>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</si>
  <si>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</si>
  <si>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</si>
  <si>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</si>
  <si>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</si>
  <si>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</si>
  <si>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</si>
  <si>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</si>
  <si>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</si>
  <si>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</si>
  <si>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</si>
  <si>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</si>
  <si>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</si>
  <si>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</si>
  <si>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</si>
  <si>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</si>
  <si>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</si>
  <si>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</si>
  <si>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</si>
  <si>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</si>
  <si>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</si>
  <si>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</si>
  <si>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</si>
  <si>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</si>
  <si>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</si>
  <si>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</si>
  <si>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</si>
  <si>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</si>
  <si>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</si>
  <si>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</si>
  <si>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</si>
  <si>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</si>
  <si>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</si>
  <si>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</si>
  <si>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</si>
  <si>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</si>
  <si>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</si>
  <si>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</si>
  <si>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</si>
  <si>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</si>
  <si>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</si>
  <si>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</si>
  <si>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</si>
  <si>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</si>
  <si>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</si>
  <si>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</si>
  <si>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</si>
  <si>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</si>
  <si>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</si>
  <si>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</si>
  <si>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</si>
  <si>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</si>
  <si>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</si>
  <si>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</si>
  <si>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</si>
  <si>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</si>
  <si>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</si>
  <si>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</si>
  <si>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</si>
  <si>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</si>
  <si>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</si>
  <si>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</si>
  <si>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</si>
  <si>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</si>
  <si>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</si>
  <si>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</si>
  <si>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</si>
  <si>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</si>
  <si>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</si>
  <si>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</si>
  <si>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</si>
  <si>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</si>
  <si>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</si>
  <si>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</si>
  <si>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</si>
  <si>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</si>
  <si>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</si>
  <si>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</si>
  <si>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</si>
  <si>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</si>
  <si>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</si>
  <si>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</si>
  <si>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</si>
  <si>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</si>
  <si>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</si>
  <si>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</si>
  <si>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</si>
  <si>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</si>
  <si>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</si>
  <si>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</si>
  <si>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</si>
  <si>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</si>
  <si>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</si>
  <si>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</si>
  <si>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</si>
  <si>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</si>
  <si>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</si>
  <si>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</si>
  <si>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</si>
  <si>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</si>
  <si>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</si>
  <si>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</si>
  <si>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</si>
  <si>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</si>
  <si>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</si>
  <si>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</si>
  <si>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</si>
  <si>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</si>
  <si>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</si>
  <si>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</si>
  <si>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</si>
  <si>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</si>
  <si>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</si>
  <si>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</si>
  <si>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</si>
  <si>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</si>
  <si>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</si>
  <si>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</si>
  <si>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</si>
  <si>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</si>
  <si>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</si>
  <si>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</si>
  <si>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</si>
  <si>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</si>
  <si>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</si>
  <si>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</si>
  <si>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</si>
  <si>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</si>
  <si>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</si>
  <si>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</si>
  <si>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</si>
  <si>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</si>
  <si>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</si>
  <si>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</si>
  <si>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</si>
  <si>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</si>
  <si>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</si>
  <si>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</si>
  <si>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</si>
  <si>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</si>
  <si>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</si>
  <si>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</si>
  <si>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</si>
  <si>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</si>
  <si>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</si>
  <si>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</si>
  <si>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</si>
  <si>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</si>
  <si>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</si>
  <si>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</si>
  <si>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</si>
  <si>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</si>
  <si>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</si>
  <si>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</si>
  <si>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</si>
  <si>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</si>
  <si>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</si>
  <si>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</si>
  <si>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</si>
  <si>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</si>
  <si>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</si>
  <si>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</si>
  <si>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</si>
  <si>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</si>
  <si>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</si>
  <si>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</si>
  <si>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</si>
  <si>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</si>
  <si>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</si>
  <si>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</si>
  <si>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</si>
  <si>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</si>
  <si>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</si>
  <si>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</si>
  <si>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</si>
  <si>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</si>
  <si>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</si>
  <si>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</si>
  <si>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</si>
  <si>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</si>
  <si>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</si>
  <si>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</si>
  <si>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</si>
  <si>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</si>
  <si>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</si>
  <si>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</si>
  <si>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</si>
  <si>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</si>
  <si>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</si>
  <si>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</si>
  <si>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</si>
  <si>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</si>
  <si>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</si>
  <si>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</si>
  <si>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</si>
  <si>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</si>
  <si>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</si>
  <si>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</si>
  <si>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</si>
  <si>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</si>
  <si>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</si>
  <si>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</si>
  <si>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</si>
  <si>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</si>
  <si>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</si>
  <si>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</si>
  <si>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</si>
  <si>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</si>
  <si>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</si>
  <si>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</si>
  <si>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</si>
  <si>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</si>
  <si>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</si>
  <si>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</si>
  <si>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</si>
  <si>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</si>
  <si>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</si>
  <si>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</si>
  <si>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</si>
  <si>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</si>
  <si>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</si>
  <si>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</si>
  <si>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</si>
  <si>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</si>
  <si>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</si>
  <si>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</si>
  <si>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</si>
  <si>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</si>
  <si>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</si>
  <si>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</si>
  <si>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</si>
  <si>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</si>
  <si>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</si>
  <si>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</si>
  <si>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</si>
  <si>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</si>
  <si>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</si>
  <si>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</si>
  <si>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</si>
  <si>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</si>
  <si>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</si>
  <si>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</si>
  <si>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</si>
  <si>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</si>
  <si>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</si>
  <si>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</si>
  <si>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</si>
  <si>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</si>
  <si>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</si>
  <si>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</si>
  <si>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</si>
  <si>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</si>
  <si>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</si>
  <si>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</si>
  <si>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</si>
  <si>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</si>
  <si>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</si>
  <si>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</si>
  <si>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</si>
  <si>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</si>
  <si>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</si>
  <si>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</si>
  <si>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</si>
  <si>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</si>
  <si>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</si>
  <si>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</si>
  <si>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</si>
  <si>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</si>
  <si>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</si>
  <si>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</si>
  <si>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</si>
  <si>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</si>
  <si>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</si>
  <si>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</si>
  <si>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</si>
  <si>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</si>
  <si>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</si>
  <si>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</si>
  <si>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</si>
  <si>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</si>
  <si>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</si>
  <si>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</si>
  <si>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</si>
  <si>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</si>
  <si>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</si>
  <si>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</si>
  <si>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</si>
  <si>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</si>
  <si>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</si>
  <si>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</si>
  <si>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</si>
  <si>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</si>
  <si>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</si>
  <si>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</si>
  <si>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</si>
  <si>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</si>
  <si>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</si>
  <si>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</si>
  <si>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</si>
  <si>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</si>
  <si>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</si>
  <si>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</si>
  <si>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</si>
  <si>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</si>
  <si>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</si>
  <si>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</si>
  <si>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</si>
  <si>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</si>
  <si>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</si>
  <si>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</si>
  <si>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</si>
  <si>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</si>
  <si>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</si>
  <si>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</si>
  <si>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</si>
  <si>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</si>
  <si>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</si>
  <si>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</si>
  <si>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</si>
  <si>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</si>
  <si>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</si>
  <si>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</si>
  <si>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</si>
  <si>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</si>
  <si>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</si>
  <si>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</si>
  <si>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</si>
  <si>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</si>
  <si>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</si>
  <si>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</si>
  <si>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</si>
  <si>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</si>
  <si>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</si>
  <si>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</si>
  <si>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</si>
  <si>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</si>
  <si>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</si>
  <si>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</si>
  <si>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</si>
  <si>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</si>
  <si>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</si>
  <si>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</si>
  <si>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</si>
  <si>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</si>
  <si>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</si>
  <si>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</si>
  <si>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</si>
  <si>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</si>
  <si>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</si>
  <si>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</si>
  <si>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</si>
  <si>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</si>
  <si>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</si>
  <si>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</si>
  <si>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</si>
  <si>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</si>
  <si>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</si>
  <si>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</si>
  <si>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</si>
  <si>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</si>
  <si>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</si>
  <si>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</si>
  <si>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</si>
  <si>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</si>
  <si>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</si>
  <si>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</si>
  <si>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</si>
  <si>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</si>
  <si>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</si>
  <si>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</si>
  <si>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</si>
  <si>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</si>
  <si>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</si>
  <si>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</si>
  <si>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</si>
  <si>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</si>
  <si>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</si>
  <si>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</si>
  <si>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</si>
  <si>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</si>
  <si>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</si>
  <si>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</si>
  <si>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</si>
  <si>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</si>
  <si>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</si>
  <si>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</si>
  <si>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</si>
  <si>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</si>
  <si>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</si>
  <si>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</si>
  <si>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01.01.2013Г. ДО 31.12.2013Г.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</si>
</sst>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C91" sqref="C9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10443</v>
      </c>
      <c r="D20" s="151">
        <v>10335</v>
      </c>
      <c r="E20" s="237" t="s">
        <v>57</v>
      </c>
      <c r="F20" s="242" t="s">
        <v>58</v>
      </c>
      <c r="G20" s="158">
        <v>3945</v>
      </c>
      <c r="H20" s="158">
        <v>3945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5021</v>
      </c>
      <c r="H25" s="154">
        <f>H19+H20+H21</f>
        <v>5021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2902</v>
      </c>
      <c r="H27" s="154">
        <f>SUM(H28:H30)</f>
        <v>3003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-719</v>
      </c>
      <c r="H29" s="316">
        <v>-618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</v>
      </c>
      <c r="H32" s="316">
        <v>-102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2879</v>
      </c>
      <c r="H33" s="154">
        <f>H27+H31+H32</f>
        <v>2901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8583</v>
      </c>
      <c r="H36" s="154">
        <f>H25+H17+H33</f>
        <v>8605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10443</v>
      </c>
      <c r="D55" s="155">
        <f>D19+D20+D21+D27+D32+D45+D51+D53+D54</f>
        <v>10335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96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1711</v>
      </c>
      <c r="H61" s="154">
        <f>SUM(H62:H68)</f>
        <v>1462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1655</v>
      </c>
      <c r="H62" s="152">
        <v>1402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53</v>
      </c>
      <c r="H66" s="152">
        <v>49</v>
      </c>
    </row>
    <row r="67" spans="1:8" ht="15">
      <c r="A67" s="235" t="s">
        <v>207</v>
      </c>
      <c r="B67" s="241" t="s">
        <v>208</v>
      </c>
      <c r="C67" s="151">
        <v>7</v>
      </c>
      <c r="D67" s="151">
        <v>10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</v>
      </c>
      <c r="D68" s="151">
        <v>9</v>
      </c>
      <c r="E68" s="237" t="s">
        <v>213</v>
      </c>
      <c r="F68" s="242" t="s">
        <v>214</v>
      </c>
      <c r="G68" s="152"/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200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1911</v>
      </c>
      <c r="H71" s="161">
        <f>H59+H60+H61+H69+H70</f>
        <v>1758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1911</v>
      </c>
      <c r="H79" s="162">
        <f>H71+H74+H75+H76</f>
        <v>1758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51</v>
      </c>
      <c r="D93" s="155">
        <f>D64+D75+D84+D91+D92</f>
        <v>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10494</v>
      </c>
      <c r="D94" s="164">
        <f>D93+D55</f>
        <v>10363</v>
      </c>
      <c r="E94" s="449" t="s">
        <v>270</v>
      </c>
      <c r="F94" s="289" t="s">
        <v>271</v>
      </c>
      <c r="G94" s="165">
        <f>G36+G39+G55+G79</f>
        <v>10494</v>
      </c>
      <c r="H94" s="165">
        <f>H36+H39+H55+H79</f>
        <v>10363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41666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H9" sqref="H9:H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01.01.2013Г. ДО 31.12.2013Г.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69</v>
      </c>
      <c r="D10" s="46">
        <v>65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>
        <v>40</v>
      </c>
      <c r="H11" s="550">
        <v>22</v>
      </c>
    </row>
    <row r="12" spans="1:8" ht="12">
      <c r="A12" s="298" t="s">
        <v>294</v>
      </c>
      <c r="B12" s="299" t="s">
        <v>295</v>
      </c>
      <c r="C12" s="46">
        <v>28</v>
      </c>
      <c r="D12" s="46">
        <v>28</v>
      </c>
      <c r="E12" s="300" t="s">
        <v>78</v>
      </c>
      <c r="F12" s="549" t="s">
        <v>296</v>
      </c>
      <c r="G12" s="550">
        <v>85</v>
      </c>
      <c r="H12" s="550"/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51</v>
      </c>
      <c r="F13" s="551" t="s">
        <v>299</v>
      </c>
      <c r="G13" s="548">
        <f>SUM(G9:G12)</f>
        <v>125</v>
      </c>
      <c r="H13" s="548">
        <f>SUM(H9:H12)</f>
        <v>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28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147</v>
      </c>
      <c r="D19" s="49">
        <f>SUM(D9:D15)+D16</f>
        <v>104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16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148</v>
      </c>
      <c r="D28" s="50">
        <f>D26+D19</f>
        <v>124</v>
      </c>
      <c r="E28" s="127" t="s">
        <v>338</v>
      </c>
      <c r="F28" s="554" t="s">
        <v>339</v>
      </c>
      <c r="G28" s="548">
        <f>G13+G15+G24</f>
        <v>125</v>
      </c>
      <c r="H28" s="548">
        <f>H13+H15+H24</f>
        <v>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23</v>
      </c>
      <c r="H30" s="53">
        <f>IF((D28-H28)&gt;0,D28-H28,0)</f>
        <v>102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148</v>
      </c>
      <c r="D33" s="49">
        <f>D28-D31+D32</f>
        <v>124</v>
      </c>
      <c r="E33" s="127" t="s">
        <v>352</v>
      </c>
      <c r="F33" s="554" t="s">
        <v>353</v>
      </c>
      <c r="G33" s="53">
        <f>G32-G31+G28</f>
        <v>125</v>
      </c>
      <c r="H33" s="53">
        <f>H32-H31+H28</f>
        <v>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23</v>
      </c>
      <c r="H34" s="548">
        <f>IF((D33-H33)&gt;0,D33-H33,0)</f>
        <v>102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23</v>
      </c>
      <c r="H39" s="559">
        <f>IF(H34&gt;0,IF(D35+H34&lt;0,0,D35+H34),IF(D34-D35&lt;0,D35-D34,0))</f>
        <v>102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23</v>
      </c>
      <c r="H41" s="52">
        <f>IF(D39=0,IF(H39-H40&gt;0,H39-H40+D40,0),IF(D39-D40&lt;0,D40-D39+H40,0))</f>
        <v>102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148</v>
      </c>
      <c r="D42" s="53">
        <f>D33+D35+D39</f>
        <v>124</v>
      </c>
      <c r="E42" s="128" t="s">
        <v>379</v>
      </c>
      <c r="F42" s="129" t="s">
        <v>380</v>
      </c>
      <c r="G42" s="53">
        <f>G39+G33</f>
        <v>148</v>
      </c>
      <c r="H42" s="53">
        <f>H39+H33</f>
        <v>124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41666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B13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01.01.2013Г. ДО 31.12.2013Г.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41</v>
      </c>
      <c r="D10" s="54">
        <v>174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</v>
      </c>
      <c r="D11" s="54">
        <v>-73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10</v>
      </c>
      <c r="D20" s="55">
        <f>SUM(D10:D19)</f>
        <v>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-144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-3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-147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</v>
      </c>
      <c r="D43" s="55">
        <f>D42+D32+D20</f>
        <v>-52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</v>
      </c>
      <c r="D44" s="132">
        <v>61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31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31</v>
      </c>
      <c r="D46" s="56">
        <v>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41666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19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01.01.2013Г. ДО 31.12.2013Г.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3945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-719</v>
      </c>
      <c r="K11" s="60"/>
      <c r="L11" s="344">
        <f>SUM(C11:K11)</f>
        <v>8606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3945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-719</v>
      </c>
      <c r="K15" s="61">
        <f t="shared" si="2"/>
        <v>0</v>
      </c>
      <c r="L15" s="344">
        <f t="shared" si="1"/>
        <v>8606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</v>
      </c>
      <c r="K16" s="60"/>
      <c r="L16" s="344">
        <f t="shared" si="1"/>
        <v>-23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3945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3621</v>
      </c>
      <c r="J29" s="59">
        <f t="shared" si="6"/>
        <v>-742</v>
      </c>
      <c r="K29" s="59">
        <f t="shared" si="6"/>
        <v>0</v>
      </c>
      <c r="L29" s="344">
        <f t="shared" si="1"/>
        <v>8583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3945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3621</v>
      </c>
      <c r="J32" s="59">
        <f t="shared" si="7"/>
        <v>-742</v>
      </c>
      <c r="K32" s="59">
        <f t="shared" si="7"/>
        <v>0</v>
      </c>
      <c r="L32" s="344">
        <f t="shared" si="1"/>
        <v>8583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41666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22">
      <selection activeCell="E18" sqref="E18:F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01.01.2013Г. ДО 31.12.2013Г.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10443</v>
      </c>
      <c r="E18" s="187"/>
      <c r="F18" s="187"/>
      <c r="G18" s="74">
        <f t="shared" si="2"/>
        <v>10443</v>
      </c>
      <c r="H18" s="63"/>
      <c r="I18" s="63"/>
      <c r="J18" s="74">
        <f t="shared" si="3"/>
        <v>10443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10443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10443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10443</v>
      </c>
      <c r="H40" s="438">
        <f t="shared" si="13"/>
        <v>0</v>
      </c>
      <c r="I40" s="438">
        <f t="shared" si="13"/>
        <v>0</v>
      </c>
      <c r="J40" s="438">
        <f t="shared" si="13"/>
        <v>10443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10443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27.01.2014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01.01.2013Г. ДО 31.12.2013Г.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7</v>
      </c>
      <c r="D24" s="119">
        <f>SUM(D25:D27)</f>
        <v>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7</v>
      </c>
      <c r="D26" s="108">
        <v>7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10</v>
      </c>
      <c r="D28" s="108">
        <v>10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18</v>
      </c>
      <c r="D43" s="104">
        <f>D24+D28+D29+D31+D30+D32+D33+D38</f>
        <v>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18</v>
      </c>
      <c r="D44" s="103">
        <f>D43+D21+D19+D9</f>
        <v>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1655</v>
      </c>
      <c r="D71" s="105">
        <f>SUM(D72:D74)</f>
        <v>1644</v>
      </c>
      <c r="E71" s="105">
        <f>SUM(E72:E74)</f>
        <v>11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268</v>
      </c>
      <c r="D72" s="108">
        <v>257</v>
      </c>
      <c r="E72" s="119">
        <f t="shared" si="1"/>
        <v>11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56</v>
      </c>
      <c r="D85" s="104">
        <f>SUM(D86:D90)+D94</f>
        <v>56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53</v>
      </c>
      <c r="D89" s="108">
        <v>53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200</v>
      </c>
      <c r="D95" s="108">
        <v>200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1911</v>
      </c>
      <c r="D96" s="104">
        <f>D85+D80+D75+D71+D95</f>
        <v>1900</v>
      </c>
      <c r="E96" s="104">
        <f>E85+E80+E75+E71+E95</f>
        <v>11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1911</v>
      </c>
      <c r="D97" s="104">
        <f>D96+D68+D66</f>
        <v>1900</v>
      </c>
      <c r="E97" s="104">
        <f>E96+E68+E66</f>
        <v>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27.01.2014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01.01.2013Г. ДО 31.12.2013Г.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27.01.2014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4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01.01.2013Г. ДО 31.12.2013Г.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27.01.2014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2014-01-28T09:56:15Z</dcterms:modified>
  <cp:category/>
  <cp:version/>
  <cp:contentType/>
  <cp:contentStatus/>
</cp:coreProperties>
</file>