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<sst xmlns="http://schemas.openxmlformats.org/spreadsheetml/2006/main" count="1063" uniqueCount="881">
  <si>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</si>
  <si>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</si>
  <si>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</si>
  <si>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</si>
  <si>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</si>
  <si>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</si>
  <si>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</si>
  <si>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0493</t>
  </si>
  <si>
    <t>Отчетен период:</t>
  </si>
  <si>
    <t>30.09.2010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</si>
  <si>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</si>
  <si>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</si>
  <si>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</si>
  <si>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</si>
  <si>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</si>
  <si>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</si>
  <si>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</si>
  <si>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</si>
  <si>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</si>
  <si>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</si>
  <si>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</si>
  <si>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</si>
  <si>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</si>
  <si>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</si>
  <si>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</si>
  <si>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</si>
  <si>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</si>
  <si>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</si>
  <si>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</si>
  <si>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</si>
  <si>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</si>
  <si>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</si>
  <si>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</si>
  <si>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</si>
  <si>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</si>
  <si>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</si>
  <si>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</si>
  <si>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</si>
  <si>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</si>
  <si>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</si>
  <si>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</si>
  <si>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</si>
  <si>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</si>
  <si>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</si>
  <si>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</si>
  <si>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</si>
  <si>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</si>
  <si>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</si>
  <si>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</si>
  <si>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</si>
  <si>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</si>
  <si>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</si>
  <si>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</si>
  <si>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</si>
  <si>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</si>
  <si>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</si>
  <si>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</si>
  <si>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</si>
  <si>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</si>
  <si>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</si>
  <si>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</si>
  <si>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</si>
  <si>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</si>
  <si>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</si>
  <si>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</si>
  <si>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</si>
  <si>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</si>
  <si>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</si>
  <si>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</si>
  <si>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</si>
  <si>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</si>
  <si>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</si>
  <si>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</si>
  <si>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</si>
  <si>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</si>
  <si>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</si>
  <si>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</si>
  <si>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</si>
  <si>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</si>
  <si>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</si>
  <si>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</si>
  <si>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</si>
  <si>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</si>
  <si>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</si>
  <si>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</si>
  <si>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</si>
  <si>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</si>
  <si>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</si>
  <si>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</si>
  <si>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</si>
  <si>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</si>
  <si>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</si>
  <si>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</si>
  <si>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</si>
  <si>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</si>
  <si>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</si>
  <si>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</si>
  <si>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</si>
  <si>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</si>
  <si>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</si>
  <si>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</si>
  <si>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</si>
  <si>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</si>
  <si>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</si>
  <si>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</si>
  <si>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</si>
  <si>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</si>
  <si>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</si>
  <si>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</si>
  <si>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</si>
  <si>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</si>
  <si>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</si>
  <si>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</si>
  <si>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</si>
  <si>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</si>
  <si>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</si>
  <si>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</si>
  <si>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</si>
  <si>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</si>
  <si>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</si>
  <si>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</si>
  <si>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</si>
  <si>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</si>
  <si>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</si>
  <si>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</si>
  <si>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</si>
  <si>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</si>
  <si>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</si>
  <si>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</si>
  <si>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</si>
  <si>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</si>
  <si>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</si>
  <si>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</si>
  <si>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</si>
  <si>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</si>
  <si>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</si>
  <si>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</si>
  <si>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</si>
  <si>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</si>
  <si>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</si>
  <si>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</si>
  <si>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</si>
  <si>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</si>
  <si>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</si>
  <si>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</si>
  <si>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</si>
  <si>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</si>
  <si>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</si>
  <si>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</si>
  <si>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</si>
  <si>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</si>
  <si>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</si>
  <si>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</si>
  <si>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</si>
  <si>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</si>
  <si>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</si>
  <si>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</si>
  <si>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</si>
  <si>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</si>
  <si>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</si>
  <si>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</si>
  <si>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</si>
  <si>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</si>
  <si>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</si>
  <si>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</si>
  <si>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</si>
  <si>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</si>
  <si>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</si>
  <si>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</si>
  <si>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</si>
  <si>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</si>
  <si>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</si>
  <si>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</si>
  <si>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</si>
  <si>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</si>
  <si>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</si>
  <si>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</si>
  <si>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</si>
  <si>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</si>
  <si>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</si>
  <si>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</si>
  <si>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</si>
  <si>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</si>
  <si>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</si>
  <si>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</si>
  <si>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</si>
  <si>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</si>
  <si>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</si>
  <si>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</si>
  <si>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</si>
  <si>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</si>
  <si>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</si>
  <si>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</si>
  <si>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</si>
  <si>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</si>
  <si>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</si>
  <si>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</si>
  <si>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</si>
  <si>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</si>
  <si>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</si>
  <si>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</si>
  <si>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</si>
  <si>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</si>
  <si>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</si>
  <si>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</si>
  <si>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</si>
  <si>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</si>
  <si>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</si>
  <si>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</si>
  <si>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</si>
  <si>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</si>
  <si>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</si>
  <si>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</si>
  <si>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</si>
  <si>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</si>
  <si>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</si>
  <si>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</si>
  <si>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</si>
  <si>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</si>
  <si>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</si>
  <si>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</si>
  <si>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</si>
  <si>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</si>
  <si>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</si>
  <si>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</si>
  <si>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</si>
  <si>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</si>
  <si>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</si>
  <si>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</si>
  <si>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</si>
  <si>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</si>
  <si>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</si>
  <si>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</si>
  <si>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</si>
  <si>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</si>
  <si>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</si>
  <si>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</si>
  <si>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</si>
  <si>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</si>
  <si>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</si>
  <si>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</si>
  <si>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</si>
  <si>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</si>
  <si>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</si>
  <si>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</si>
  <si>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</si>
  <si>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</si>
  <si>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</si>
  <si>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</si>
  <si>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</si>
  <si>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</si>
  <si>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</si>
  <si>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</si>
  <si>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</si>
  <si>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</si>
  <si>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</si>
  <si>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</si>
  <si>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</si>
  <si>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</si>
  <si>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</si>
  <si>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</si>
  <si>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</si>
  <si>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</si>
  <si>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</si>
  <si>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</si>
  <si>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</si>
  <si>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</si>
  <si>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</si>
  <si>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</si>
  <si>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</si>
  <si>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</si>
  <si>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</si>
  <si>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</si>
  <si>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</si>
  <si>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</si>
  <si>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</si>
  <si>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</si>
  <si>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</si>
  <si>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20.10.2010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</si>
  <si>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</si>
  <si>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</si>
  <si>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</si>
  <si>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</si>
  <si>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</si>
  <si>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</si>
  <si>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</si>
  <si>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</si>
  <si>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</si>
  <si>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</si>
  <si>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</si>
  <si>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</si>
  <si>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</si>
  <si>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</si>
  <si>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</si>
  <si>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</si>
  <si>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</si>
  <si>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</si>
  <si>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</si>
  <si>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</si>
  <si>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</si>
  <si>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</si>
  <si>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</si>
  <si>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</si>
  <si>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</si>
  <si>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</si>
  <si>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</si>
  <si>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</si>
  <si>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</si>
  <si>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</si>
  <si>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</si>
  <si>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</si>
  <si>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</si>
  <si>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</si>
  <si>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</si>
  <si>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</si>
  <si>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</si>
  <si>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</si>
  <si>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</si>
  <si>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</si>
  <si>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</si>
  <si>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</si>
  <si>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</si>
  <si>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</si>
  <si>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</si>
  <si>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</si>
  <si>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</si>
  <si>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</si>
  <si>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</si>
  <si>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</si>
  <si>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</si>
  <si>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</si>
  <si>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</si>
  <si>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</si>
  <si>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</si>
  <si>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</si>
  <si>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</si>
  <si>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</si>
  <si>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</si>
  <si>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</si>
  <si>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</si>
  <si>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</si>
  <si>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</si>
  <si>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</si>
  <si>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</si>
  <si>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</si>
  <si>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</si>
  <si>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</si>
  <si>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</si>
  <si>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</si>
  <si>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</si>
  <si>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</si>
  <si>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</si>
  <si>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</si>
  <si>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</si>
  <si>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</si>
  <si>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</si>
  <si>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</si>
  <si>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</si>
  <si>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</si>
  <si>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</si>
  <si>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</si>
  <si>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</si>
  <si>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</si>
  <si>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</si>
  <si>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</si>
  <si>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</si>
  <si>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</si>
  <si>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</si>
  <si>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</si>
  <si>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</si>
  <si>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</si>
  <si>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</si>
  <si>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</si>
  <si>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</si>
  <si>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</si>
  <si>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</si>
  <si>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</si>
  <si>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</si>
  <si>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</si>
  <si>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</si>
  <si>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</si>
  <si>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</si>
  <si>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</si>
  <si>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</si>
  <si>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</si>
  <si>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</si>
  <si>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</si>
  <si>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</si>
  <si>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</si>
  <si>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</si>
  <si>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</si>
  <si>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</si>
  <si>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</si>
  <si>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20.10.2010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</si>
  <si>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</si>
  <si>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</si>
  <si>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</si>
  <si>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</si>
  <si>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</si>
  <si>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</si>
  <si>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</si>
  <si>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</si>
  <si>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</si>
  <si>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</si>
  <si>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</si>
  <si>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</si>
  <si>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</si>
  <si>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</si>
  <si>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</si>
  <si>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</si>
  <si>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</si>
  <si>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</si>
  <si>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</si>
  <si>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</si>
  <si>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</si>
  <si>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</si>
  <si>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</si>
  <si>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</si>
  <si>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</si>
  <si>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</si>
  <si>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</si>
  <si>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</si>
  <si>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</si>
  <si>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</si>
  <si>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</si>
  <si>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</si>
  <si>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</si>
  <si>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</si>
  <si>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</si>
  <si>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</si>
  <si>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</si>
  <si>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</si>
  <si>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</si>
  <si>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</si>
  <si>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</si>
  <si>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</si>
  <si>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</si>
  <si>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</si>
  <si>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</si>
  <si>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</si>
  <si>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</si>
  <si>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</si>
  <si>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</si>
  <si>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</si>
  <si>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</si>
  <si>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</si>
  <si>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</si>
  <si>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</si>
  <si>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</si>
  <si>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</si>
  <si>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</si>
  <si>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</si>
  <si>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</si>
  <si>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</si>
  <si>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</si>
  <si>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</si>
  <si>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</si>
  <si>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</si>
  <si>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</si>
  <si>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</si>
  <si>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</si>
  <si>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</si>
  <si>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</si>
  <si>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</si>
  <si>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</si>
  <si>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</si>
  <si>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</si>
  <si>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</si>
  <si>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</si>
  <si>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</si>
  <si>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</si>
  <si>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</si>
  <si>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</si>
  <si>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20.10.2010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</si>
  <si>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</si>
  <si>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</si>
  <si>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</si>
  <si>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</si>
  <si>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</si>
  <si>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</si>
  <si>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</si>
  <si>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</si>
  <si>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</si>
  <si>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</si>
  <si>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</si>
  <si>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</si>
  <si>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</si>
  <si>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</si>
  <si>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</si>
  <si>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</si>
  <si>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</si>
  <si>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</si>
  <si>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</si>
  <si>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</si>
  <si>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</si>
  <si>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</si>
  <si>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</si>
  <si>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</si>
  <si>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</si>
  <si>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</si>
  <si>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</si>
  <si>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</si>
  <si>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</si>
  <si>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</si>
  <si>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</si>
  <si>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</si>
  <si>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</si>
  <si>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</si>
  <si>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</si>
  <si>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</si>
  <si>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</si>
  <si>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</si>
  <si>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</si>
  <si>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</si>
  <si>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</si>
  <si>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</si>
  <si>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</si>
  <si>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</si>
  <si>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</si>
  <si>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</si>
  <si>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</si>
  <si>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</si>
  <si>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</si>
  <si>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</si>
  <si>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</si>
  <si>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</si>
  <si>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</si>
  <si>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</si>
  <si>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</si>
  <si>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</si>
  <si>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</si>
  <si>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</si>
  <si>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</si>
  <si>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</si>
  <si>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</si>
  <si>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</si>
  <si>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</si>
  <si>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20.10.2010 год.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</si>
  <si>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</si>
  <si>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</si>
  <si>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</si>
  <si>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</si>
  <si>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</si>
  <si>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</si>
  <si>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</si>
  <si>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</si>
  <si>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</si>
  <si>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</si>
  <si>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</si>
  <si>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</si>
  <si>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</si>
  <si>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</si>
  <si>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</si>
  <si>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</si>
  <si>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</si>
  <si>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</si>
  <si>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</si>
  <si>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</si>
  <si>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</si>
  <si>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</si>
  <si>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</si>
  <si>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</si>
  <si>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</si>
  <si>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</si>
  <si>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</si>
  <si>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</si>
  <si>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</si>
  <si>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</si>
  <si>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</si>
  <si>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</si>
  <si>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</si>
  <si>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</si>
  <si>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</si>
  <si>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</si>
  <si>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</si>
  <si>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</si>
  <si>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</si>
  <si>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</si>
  <si>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</si>
  <si>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</si>
  <si>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</si>
  <si>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</si>
  <si>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</si>
  <si>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</si>
  <si>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</si>
  <si>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</si>
  <si>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</si>
  <si>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</si>
  <si>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</si>
  <si>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</si>
  <si>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</si>
  <si>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</si>
  <si>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</si>
  <si>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</si>
  <si>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</si>
  <si>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</si>
  <si>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</si>
  <si>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</si>
  <si>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</si>
  <si>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</si>
  <si>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</si>
  <si>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</si>
  <si>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</si>
  <si>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</si>
  <si>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</si>
  <si>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</si>
  <si>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</si>
  <si>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</si>
  <si>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</si>
  <si>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</si>
  <si>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</si>
  <si>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</si>
  <si>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</si>
  <si>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</si>
  <si>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</si>
  <si>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</si>
  <si>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</si>
  <si>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</si>
  <si>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</si>
  <si>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</si>
  <si>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</si>
  <si>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</si>
  <si>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</si>
  <si>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</si>
  <si>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</si>
  <si>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</si>
  <si>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</si>
  <si>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</si>
  <si>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</si>
  <si>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</si>
  <si>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съставяне:20,10,2010 год.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</si>
  <si>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</si>
  <si>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</si>
  <si>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</si>
  <si>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</si>
  <si>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</si>
  <si>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</si>
  <si>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</si>
  <si>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</si>
  <si>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</si>
  <si>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</si>
  <si>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</si>
  <si>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</si>
  <si>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</si>
  <si>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</si>
  <si>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</si>
  <si>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</si>
  <si>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</si>
  <si>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</si>
  <si>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</si>
  <si>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</si>
  <si>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</si>
  <si>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</si>
  <si>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</si>
  <si>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</si>
  <si>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</si>
  <si>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</si>
  <si>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</si>
  <si>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</si>
  <si>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</si>
  <si>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</si>
  <si>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</si>
  <si>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</si>
  <si>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</si>
  <si>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</si>
  <si>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</si>
  <si>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</si>
  <si>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</si>
  <si>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</si>
  <si>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</si>
  <si>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</si>
  <si>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</si>
  <si>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</si>
  <si>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</si>
  <si>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</si>
  <si>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</si>
  <si>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</si>
  <si>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</si>
  <si>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</si>
  <si>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</si>
  <si>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</si>
  <si>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</si>
  <si>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</si>
  <si>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</si>
  <si>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</si>
  <si>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</si>
  <si>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</si>
  <si>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</si>
  <si>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</si>
  <si>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</si>
  <si>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</si>
  <si>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</si>
  <si>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</si>
  <si>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</si>
  <si>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</si>
  <si>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</si>
  <si>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</si>
  <si>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</si>
  <si>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</si>
  <si>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</si>
  <si>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</si>
  <si>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</si>
  <si>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</si>
  <si>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</si>
  <si>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</si>
  <si>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</si>
  <si>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</si>
  <si>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</si>
  <si>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</si>
  <si>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</si>
  <si>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</si>
  <si>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</si>
  <si>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</si>
  <si>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</si>
  <si>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</si>
  <si>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</si>
  <si>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</si>
  <si>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</si>
  <si>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</si>
  <si>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</si>
  <si>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</si>
  <si>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</si>
  <si>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</si>
  <si>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</si>
  <si>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</si>
  <si>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</si>
  <si>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</si>
  <si>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</si>
  <si>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</si>
  <si>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</si>
  <si>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</si>
  <si>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</si>
  <si>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</si>
  <si>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</si>
  <si>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</si>
  <si>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</si>
  <si>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</si>
  <si>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</si>
  <si>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</si>
  <si>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</si>
  <si>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</si>
  <si>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</si>
  <si>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</si>
  <si>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</si>
  <si>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</si>
  <si>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</si>
  <si>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</si>
  <si>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</si>
  <si>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</si>
  <si>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</si>
  <si>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</si>
  <si>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</si>
  <si>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</si>
  <si>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</si>
  <si>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</si>
  <si>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</si>
  <si>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</si>
  <si>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</si>
  <si>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</si>
  <si>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</si>
  <si>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</si>
  <si>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</si>
  <si>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</si>
  <si>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</si>
  <si>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</si>
  <si>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</si>
  <si>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</si>
  <si>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</si>
  <si>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</si>
  <si>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</si>
  <si>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</si>
  <si>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</si>
  <si>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</si>
  <si>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</si>
  <si>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</si>
  <si>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</si>
  <si>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</si>
  <si>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</si>
  <si>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</si>
  <si>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</si>
  <si>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</si>
  <si>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</si>
  <si>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</si>
  <si>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</si>
  <si>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</si>
  <si>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</si>
  <si>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</si>
  <si>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</si>
  <si>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</si>
  <si>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</si>
  <si>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</si>
  <si>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</si>
  <si>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</si>
  <si>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</si>
  <si>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</si>
  <si>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</si>
  <si>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</si>
  <si>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</si>
  <si>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</si>
  <si>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</si>
  <si>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</si>
  <si>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</si>
  <si>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</si>
  <si>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</si>
  <si>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 20.10.2010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</si>
  <si>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</si>
  <si>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</si>
  <si>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</si>
  <si>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</si>
  <si>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</si>
  <si>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</si>
  <si>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</si>
  <si>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</si>
  <si>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</si>
  <si>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</si>
  <si>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</si>
  <si>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</si>
  <si>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</si>
  <si>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</si>
  <si>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</si>
  <si>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</si>
  <si>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</si>
  <si>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</si>
  <si>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</si>
  <si>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</si>
  <si>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</si>
  <si>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</si>
  <si>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</si>
  <si>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</si>
  <si>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</si>
  <si>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</si>
  <si>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</si>
  <si>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</si>
  <si>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</si>
  <si>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</si>
  <si>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</si>
  <si>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</si>
  <si>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</si>
  <si>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</si>
  <si>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</si>
  <si>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</si>
  <si>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</si>
  <si>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</si>
  <si>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съставяне:20.10.2010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</si>
  <si>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</si>
  <si>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</si>
  <si>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</si>
  <si>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</si>
  <si>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01.01.2010 – 30.09.2010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</si>
  <si>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</si>
  <si>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</si>
  <si>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</si>
  <si>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</si>
  <si>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</si>
  <si>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</si>
  <si>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</si>
  <si>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</si>
  <si>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</si>
  <si>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</si>
  <si>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</si>
  <si>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</si>
  <si>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</si>
  <si>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</si>
  <si>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</si>
  <si>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</si>
  <si>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</si>
  <si>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</si>
  <si>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</si>
  <si>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</si>
  <si>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</si>
  <si>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</si>
  <si>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</si>
  <si>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</si>
  <si>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</si>
  <si>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</si>
  <si>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</si>
  <si>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</si>
  <si>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</si>
  <si>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20.10.2010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</si>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</sst>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78">
      <selection activeCell="A98" activeCellId="1" sqref="E157:E159 A98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4.2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107</v>
      </c>
      <c r="D11" s="46">
        <v>107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5.75">
      <c r="A12" s="39" t="s">
        <v>28</v>
      </c>
      <c r="B12" s="45" t="s">
        <v>29</v>
      </c>
      <c r="C12" s="46">
        <v>50</v>
      </c>
      <c r="D12" s="46">
        <v>52</v>
      </c>
      <c r="E12" s="41" t="s">
        <v>30</v>
      </c>
      <c r="F12" s="47" t="s">
        <v>31</v>
      </c>
      <c r="G12" s="49"/>
      <c r="H12" s="49"/>
    </row>
    <row r="13" spans="1:8" ht="15.75">
      <c r="A13" s="39" t="s">
        <v>32</v>
      </c>
      <c r="B13" s="45" t="s">
        <v>33</v>
      </c>
      <c r="C13" s="46">
        <v>66</v>
      </c>
      <c r="D13" s="46">
        <v>71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/>
      <c r="D14" s="46"/>
      <c r="E14" s="50" t="s">
        <v>38</v>
      </c>
      <c r="F14" s="47" t="s">
        <v>39</v>
      </c>
      <c r="G14" s="51"/>
      <c r="H14" s="51"/>
    </row>
    <row r="15" spans="1:8" ht="13.5">
      <c r="A15" s="39" t="s">
        <v>40</v>
      </c>
      <c r="B15" s="45" t="s">
        <v>41</v>
      </c>
      <c r="C15" s="46">
        <v>4</v>
      </c>
      <c r="D15" s="46">
        <v>5</v>
      </c>
      <c r="E15" s="50" t="s">
        <v>42</v>
      </c>
      <c r="F15" s="47" t="s">
        <v>43</v>
      </c>
      <c r="G15" s="51"/>
      <c r="H15" s="51"/>
    </row>
    <row r="16" spans="1:8" ht="13.5">
      <c r="A16" s="39" t="s">
        <v>44</v>
      </c>
      <c r="B16" s="52" t="s">
        <v>45</v>
      </c>
      <c r="C16" s="46">
        <v>4</v>
      </c>
      <c r="D16" s="46">
        <v>5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231</v>
      </c>
      <c r="D19" s="60">
        <f>SUM(D11:D18)</f>
        <v>240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95</v>
      </c>
      <c r="H20" s="61">
        <v>95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910</v>
      </c>
      <c r="H25" s="54">
        <f>H19+H20+H21</f>
        <v>910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/>
      <c r="D26" s="46"/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0</v>
      </c>
      <c r="D27" s="60">
        <f>SUM(D23:D26)</f>
        <v>0</v>
      </c>
      <c r="E27" s="67" t="s">
        <v>87</v>
      </c>
      <c r="F27" s="47" t="s">
        <v>88</v>
      </c>
      <c r="G27" s="54">
        <f>SUM(G28:G30)</f>
        <v>61</v>
      </c>
      <c r="H27" s="54">
        <f>SUM(H28:H30)</f>
        <v>101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89</v>
      </c>
      <c r="F28" s="47" t="s">
        <v>90</v>
      </c>
      <c r="G28" s="48">
        <v>61</v>
      </c>
      <c r="H28" s="48">
        <v>101</v>
      </c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/>
      <c r="H29" s="51"/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/>
      <c r="H31" s="48"/>
      <c r="M31" s="68"/>
    </row>
    <row r="32" spans="1:15" ht="15.7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-62</v>
      </c>
      <c r="H32" s="51">
        <v>-40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-1</v>
      </c>
      <c r="H33" s="54">
        <f>H27+H31+H32</f>
        <v>61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1070</v>
      </c>
      <c r="D34" s="60">
        <f>SUM(D35:D38)</f>
        <v>1070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>
        <v>1070</v>
      </c>
      <c r="D35" s="46">
        <v>1070</v>
      </c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998</v>
      </c>
      <c r="H36" s="54">
        <f>H25+H17+H33</f>
        <v>1060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1070</v>
      </c>
      <c r="D45" s="60">
        <f>D34+D39+D44</f>
        <v>1070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1301</v>
      </c>
      <c r="D55" s="60">
        <f>D19+D20+D21+D27+D32+D45+D51+D53+D54</f>
        <v>1310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5.75">
      <c r="A58" s="39" t="s">
        <v>182</v>
      </c>
      <c r="B58" s="45" t="s">
        <v>183</v>
      </c>
      <c r="C58" s="46">
        <v>46</v>
      </c>
      <c r="D58" s="46">
        <v>39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368</v>
      </c>
      <c r="H61" s="54">
        <f>SUM(H62:H68)</f>
        <v>304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5.7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140</v>
      </c>
      <c r="H62" s="48">
        <v>134</v>
      </c>
    </row>
    <row r="63" spans="1:13" ht="15.7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>
        <v>174</v>
      </c>
      <c r="H63" s="48">
        <v>108</v>
      </c>
      <c r="M63" s="68"/>
    </row>
    <row r="64" spans="1:15" ht="15.75">
      <c r="A64" s="39" t="s">
        <v>55</v>
      </c>
      <c r="B64" s="59" t="s">
        <v>204</v>
      </c>
      <c r="C64" s="60">
        <f>SUM(C58:C63)</f>
        <v>46</v>
      </c>
      <c r="D64" s="60">
        <f>SUM(D58:D63)</f>
        <v>39</v>
      </c>
      <c r="E64" s="41" t="s">
        <v>205</v>
      </c>
      <c r="F64" s="47" t="s">
        <v>206</v>
      </c>
      <c r="G64" s="48">
        <v>2</v>
      </c>
      <c r="H64" s="48">
        <v>4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/>
      <c r="H65" s="48"/>
    </row>
    <row r="66" spans="1:8" ht="15.7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41</v>
      </c>
      <c r="H66" s="48">
        <v>43</v>
      </c>
    </row>
    <row r="67" spans="1:8" ht="15.75">
      <c r="A67" s="39" t="s">
        <v>212</v>
      </c>
      <c r="B67" s="45" t="s">
        <v>213</v>
      </c>
      <c r="C67" s="46">
        <v>16</v>
      </c>
      <c r="D67" s="46">
        <v>15</v>
      </c>
      <c r="E67" s="41" t="s">
        <v>214</v>
      </c>
      <c r="F67" s="47" t="s">
        <v>215</v>
      </c>
      <c r="G67" s="48">
        <v>3</v>
      </c>
      <c r="H67" s="48">
        <v>5</v>
      </c>
    </row>
    <row r="68" spans="1:8" ht="15.75">
      <c r="A68" s="39" t="s">
        <v>216</v>
      </c>
      <c r="B68" s="45" t="s">
        <v>217</v>
      </c>
      <c r="C68" s="46">
        <v>4</v>
      </c>
      <c r="D68" s="46">
        <v>11</v>
      </c>
      <c r="E68" s="41" t="s">
        <v>218</v>
      </c>
      <c r="F68" s="47" t="s">
        <v>219</v>
      </c>
      <c r="G68" s="48">
        <v>8</v>
      </c>
      <c r="H68" s="48">
        <v>10</v>
      </c>
    </row>
    <row r="69" spans="1:8" ht="15.7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19</v>
      </c>
      <c r="H69" s="48">
        <v>22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5.75">
      <c r="A71" s="39" t="s">
        <v>227</v>
      </c>
      <c r="B71" s="45" t="s">
        <v>228</v>
      </c>
      <c r="C71" s="46">
        <v>13</v>
      </c>
      <c r="D71" s="46">
        <v>6</v>
      </c>
      <c r="E71" s="67" t="s">
        <v>50</v>
      </c>
      <c r="F71" s="94" t="s">
        <v>229</v>
      </c>
      <c r="G71" s="95">
        <f>G59+G60+G61+G69+G70</f>
        <v>387</v>
      </c>
      <c r="H71" s="95">
        <f>H59+H60+H61+H69+H70</f>
        <v>326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5.75">
      <c r="A72" s="39" t="s">
        <v>230</v>
      </c>
      <c r="B72" s="45" t="s">
        <v>231</v>
      </c>
      <c r="C72" s="46">
        <v>2</v>
      </c>
      <c r="D72" s="46">
        <v>2</v>
      </c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/>
      <c r="D73" s="46"/>
      <c r="E73" s="99"/>
      <c r="F73" s="100"/>
      <c r="G73" s="101"/>
      <c r="H73" s="102"/>
    </row>
    <row r="74" spans="1:8" ht="15.75">
      <c r="A74" s="39" t="s">
        <v>234</v>
      </c>
      <c r="B74" s="45" t="s">
        <v>235</v>
      </c>
      <c r="C74" s="46">
        <v>2</v>
      </c>
      <c r="D74" s="46">
        <v>2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37</v>
      </c>
      <c r="D75" s="60">
        <f>SUM(D67:D74)</f>
        <v>36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387</v>
      </c>
      <c r="H79" s="107">
        <f>H71+H74+H75+H76</f>
        <v>326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5.75">
      <c r="A87" s="39" t="s">
        <v>259</v>
      </c>
      <c r="B87" s="45" t="s">
        <v>260</v>
      </c>
      <c r="C87" s="46">
        <v>1</v>
      </c>
      <c r="D87" s="46">
        <v>1</v>
      </c>
      <c r="E87" s="99"/>
      <c r="F87" s="109"/>
      <c r="G87" s="109"/>
      <c r="H87" s="110"/>
      <c r="M87" s="68"/>
    </row>
    <row r="88" spans="1:8" ht="13.5">
      <c r="A88" s="39" t="s">
        <v>261</v>
      </c>
      <c r="B88" s="45" t="s">
        <v>262</v>
      </c>
      <c r="C88" s="46"/>
      <c r="D88" s="46">
        <v>0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1</v>
      </c>
      <c r="D91" s="60">
        <f>SUM(D87:D90)</f>
        <v>1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84</v>
      </c>
      <c r="D93" s="60">
        <f>D64+D75+D84+D91+D92</f>
        <v>76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1385</v>
      </c>
      <c r="D94" s="114">
        <f>D93+D55</f>
        <v>1386</v>
      </c>
      <c r="E94" s="115" t="s">
        <v>275</v>
      </c>
      <c r="F94" s="116" t="s">
        <v>276</v>
      </c>
      <c r="G94" s="117">
        <f>G36+G39+G55+G79</f>
        <v>1385</v>
      </c>
      <c r="H94" s="117">
        <f>H36+H39+H55+H79</f>
        <v>1386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26">
      <selection activeCell="H20" activeCellId="1" sqref="E157:E159 H20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НЕКОНСОЛИДИРАН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 t="str">
        <f>'справка _1_БАЛАНС'!E5</f>
        <v>30.09.2010 год.</v>
      </c>
      <c r="C4" s="141"/>
      <c r="D4" s="141"/>
      <c r="E4" s="142"/>
      <c r="F4" s="143"/>
      <c r="G4" s="134"/>
      <c r="H4" s="144" t="s">
        <v>283</v>
      </c>
    </row>
    <row r="5" spans="1:8" ht="23.25">
      <c r="A5" s="145" t="s">
        <v>284</v>
      </c>
      <c r="B5" s="146" t="s">
        <v>12</v>
      </c>
      <c r="C5" s="145" t="s">
        <v>13</v>
      </c>
      <c r="D5" s="147" t="s">
        <v>17</v>
      </c>
      <c r="E5" s="145" t="s">
        <v>285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">
      <c r="A9" s="156" t="s">
        <v>290</v>
      </c>
      <c r="B9" s="157" t="s">
        <v>291</v>
      </c>
      <c r="C9" s="158">
        <v>7</v>
      </c>
      <c r="D9" s="158">
        <v>4</v>
      </c>
      <c r="E9" s="156" t="s">
        <v>292</v>
      </c>
      <c r="F9" s="159" t="s">
        <v>293</v>
      </c>
      <c r="G9" s="160"/>
      <c r="H9" s="160"/>
    </row>
    <row r="10" spans="1:8" ht="12">
      <c r="A10" s="156" t="s">
        <v>294</v>
      </c>
      <c r="B10" s="157" t="s">
        <v>295</v>
      </c>
      <c r="C10" s="158">
        <v>30</v>
      </c>
      <c r="D10" s="158">
        <v>30</v>
      </c>
      <c r="E10" s="156" t="s">
        <v>296</v>
      </c>
      <c r="F10" s="159" t="s">
        <v>297</v>
      </c>
      <c r="G10" s="160">
        <v>436</v>
      </c>
      <c r="H10" s="160">
        <v>1721</v>
      </c>
    </row>
    <row r="11" spans="1:8" ht="13.5">
      <c r="A11" s="156" t="s">
        <v>298</v>
      </c>
      <c r="B11" s="157" t="s">
        <v>299</v>
      </c>
      <c r="C11" s="158">
        <v>9</v>
      </c>
      <c r="D11" s="158">
        <v>10</v>
      </c>
      <c r="E11" s="161" t="s">
        <v>300</v>
      </c>
      <c r="F11" s="159" t="s">
        <v>301</v>
      </c>
      <c r="G11" s="160">
        <v>20</v>
      </c>
      <c r="H11" s="160">
        <v>30</v>
      </c>
    </row>
    <row r="12" spans="1:8" ht="13.5">
      <c r="A12" s="156" t="s">
        <v>302</v>
      </c>
      <c r="B12" s="157" t="s">
        <v>303</v>
      </c>
      <c r="C12" s="158">
        <v>70</v>
      </c>
      <c r="D12" s="158">
        <v>77</v>
      </c>
      <c r="E12" s="161" t="s">
        <v>82</v>
      </c>
      <c r="F12" s="159" t="s">
        <v>304</v>
      </c>
      <c r="G12" s="160">
        <v>30</v>
      </c>
      <c r="H12" s="160"/>
    </row>
    <row r="13" spans="1:18" ht="12">
      <c r="A13" s="156" t="s">
        <v>305</v>
      </c>
      <c r="B13" s="157" t="s">
        <v>306</v>
      </c>
      <c r="C13" s="158">
        <v>9</v>
      </c>
      <c r="D13" s="158">
        <v>11</v>
      </c>
      <c r="E13" s="162" t="s">
        <v>55</v>
      </c>
      <c r="F13" s="163" t="s">
        <v>307</v>
      </c>
      <c r="G13" s="152">
        <f>SUM(G9:G12)</f>
        <v>486</v>
      </c>
      <c r="H13" s="152">
        <f>SUM(H9:H12)</f>
        <v>1751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308</v>
      </c>
      <c r="B14" s="157" t="s">
        <v>309</v>
      </c>
      <c r="C14" s="158">
        <v>412</v>
      </c>
      <c r="D14" s="158">
        <v>1644</v>
      </c>
      <c r="E14" s="161"/>
      <c r="F14" s="164"/>
      <c r="G14" s="165"/>
      <c r="H14" s="165"/>
    </row>
    <row r="15" spans="1:8" ht="23.2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">
      <c r="A16" s="156" t="s">
        <v>314</v>
      </c>
      <c r="B16" s="157" t="s">
        <v>315</v>
      </c>
      <c r="C16" s="166">
        <v>10</v>
      </c>
      <c r="D16" s="166">
        <v>2</v>
      </c>
      <c r="E16" s="156" t="s">
        <v>316</v>
      </c>
      <c r="F16" s="164" t="s">
        <v>317</v>
      </c>
      <c r="G16" s="168"/>
      <c r="H16" s="168"/>
    </row>
    <row r="17" spans="1:8" ht="12">
      <c r="A17" s="169" t="s">
        <v>318</v>
      </c>
      <c r="B17" s="157" t="s">
        <v>319</v>
      </c>
      <c r="C17" s="170"/>
      <c r="D17" s="170"/>
      <c r="E17" s="153"/>
      <c r="F17" s="151"/>
      <c r="G17" s="165"/>
      <c r="H17" s="165"/>
    </row>
    <row r="18" spans="1:8" ht="12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5"/>
      <c r="H18" s="165"/>
    </row>
    <row r="19" spans="1:15" ht="12">
      <c r="A19" s="162" t="s">
        <v>55</v>
      </c>
      <c r="B19" s="171" t="s">
        <v>323</v>
      </c>
      <c r="C19" s="172">
        <f>SUM(C9:C15)+C16</f>
        <v>547</v>
      </c>
      <c r="D19" s="172">
        <f>SUM(D9:D15)+D16</f>
        <v>1778</v>
      </c>
      <c r="E19" s="151" t="s">
        <v>324</v>
      </c>
      <c r="F19" s="164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326</v>
      </c>
      <c r="F20" s="164" t="s">
        <v>327</v>
      </c>
      <c r="G20" s="160"/>
      <c r="H20" s="160"/>
    </row>
    <row r="21" spans="1:8" ht="23.25">
      <c r="A21" s="153" t="s">
        <v>328</v>
      </c>
      <c r="B21" s="174"/>
      <c r="C21" s="173"/>
      <c r="D21" s="173"/>
      <c r="E21" s="156" t="s">
        <v>329</v>
      </c>
      <c r="F21" s="164" t="s">
        <v>330</v>
      </c>
      <c r="G21" s="160"/>
      <c r="H21" s="160"/>
    </row>
    <row r="22" spans="1:8" ht="23.25">
      <c r="A22" s="151" t="s">
        <v>331</v>
      </c>
      <c r="B22" s="174" t="s">
        <v>332</v>
      </c>
      <c r="C22" s="158"/>
      <c r="D22" s="158"/>
      <c r="E22" s="151" t="s">
        <v>333</v>
      </c>
      <c r="F22" s="164" t="s">
        <v>334</v>
      </c>
      <c r="G22" s="160"/>
      <c r="H22" s="160"/>
    </row>
    <row r="23" spans="1:8" ht="23.25">
      <c r="A23" s="156" t="s">
        <v>335</v>
      </c>
      <c r="B23" s="174" t="s">
        <v>336</v>
      </c>
      <c r="C23" s="158"/>
      <c r="D23" s="158"/>
      <c r="E23" s="156" t="s">
        <v>337</v>
      </c>
      <c r="F23" s="164" t="s">
        <v>338</v>
      </c>
      <c r="G23" s="160"/>
      <c r="H23" s="160"/>
    </row>
    <row r="24" spans="1:18" ht="12">
      <c r="A24" s="156" t="s">
        <v>339</v>
      </c>
      <c r="B24" s="174" t="s">
        <v>340</v>
      </c>
      <c r="C24" s="158"/>
      <c r="D24" s="158"/>
      <c r="E24" s="162" t="s">
        <v>107</v>
      </c>
      <c r="F24" s="167" t="s">
        <v>341</v>
      </c>
      <c r="G24" s="152">
        <f>SUM(G19:G23)</f>
        <v>0</v>
      </c>
      <c r="H24" s="152">
        <f>SUM(H19:H23)</f>
        <v>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3.5">
      <c r="A25" s="156" t="s">
        <v>82</v>
      </c>
      <c r="B25" s="174" t="s">
        <v>342</v>
      </c>
      <c r="C25" s="158">
        <v>1</v>
      </c>
      <c r="D25" s="158">
        <v>1</v>
      </c>
      <c r="E25" s="169"/>
      <c r="F25" s="151"/>
      <c r="G25" s="165"/>
      <c r="H25" s="165"/>
    </row>
    <row r="26" spans="1:14" ht="12">
      <c r="A26" s="162" t="s">
        <v>80</v>
      </c>
      <c r="B26" s="175" t="s">
        <v>343</v>
      </c>
      <c r="C26" s="172">
        <f>SUM(C22:C25)</f>
        <v>1</v>
      </c>
      <c r="D26" s="172">
        <f>SUM(D22:D25)</f>
        <v>1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344</v>
      </c>
      <c r="B28" s="146" t="s">
        <v>345</v>
      </c>
      <c r="C28" s="155">
        <f>C26+C19</f>
        <v>548</v>
      </c>
      <c r="D28" s="155">
        <f>D26+D19</f>
        <v>1779</v>
      </c>
      <c r="E28" s="149" t="s">
        <v>346</v>
      </c>
      <c r="F28" s="167" t="s">
        <v>347</v>
      </c>
      <c r="G28" s="152">
        <f>G13+G15+G24</f>
        <v>486</v>
      </c>
      <c r="H28" s="152">
        <f>H13+H15+H24</f>
        <v>1751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348</v>
      </c>
      <c r="B30" s="146" t="s">
        <v>349</v>
      </c>
      <c r="C30" s="155">
        <f>IF((G28-C28)&gt;0,G28-C28,0)</f>
        <v>0</v>
      </c>
      <c r="D30" s="155">
        <f>IF((H28-D28)&gt;0,H28-D28,0)</f>
        <v>0</v>
      </c>
      <c r="E30" s="149" t="s">
        <v>350</v>
      </c>
      <c r="F30" s="167" t="s">
        <v>351</v>
      </c>
      <c r="G30" s="176">
        <f>IF((C28-G28)&gt;0,C28-G28,0)</f>
        <v>62</v>
      </c>
      <c r="H30" s="176">
        <f>IF((D28-H28)&gt;0,D28-H28,0)</f>
        <v>28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352</v>
      </c>
      <c r="B31" s="175" t="s">
        <v>353</v>
      </c>
      <c r="C31" s="158"/>
      <c r="D31" s="158"/>
      <c r="E31" s="153" t="s">
        <v>354</v>
      </c>
      <c r="F31" s="164" t="s">
        <v>355</v>
      </c>
      <c r="G31" s="160"/>
      <c r="H31" s="160"/>
    </row>
    <row r="32" spans="1:8" ht="12">
      <c r="A32" s="153" t="s">
        <v>356</v>
      </c>
      <c r="B32" s="178" t="s">
        <v>357</v>
      </c>
      <c r="C32" s="158"/>
      <c r="D32" s="158"/>
      <c r="E32" s="153" t="s">
        <v>358</v>
      </c>
      <c r="F32" s="164" t="s">
        <v>359</v>
      </c>
      <c r="G32" s="160"/>
      <c r="H32" s="160"/>
    </row>
    <row r="33" spans="1:18" ht="12">
      <c r="A33" s="179" t="s">
        <v>360</v>
      </c>
      <c r="B33" s="175" t="s">
        <v>361</v>
      </c>
      <c r="C33" s="172">
        <f>C28+C31+C32</f>
        <v>548</v>
      </c>
      <c r="D33" s="172">
        <f>D28+D31+D32</f>
        <v>1779</v>
      </c>
      <c r="E33" s="149" t="s">
        <v>362</v>
      </c>
      <c r="F33" s="167" t="s">
        <v>363</v>
      </c>
      <c r="G33" s="176">
        <f>G32+G31+G28</f>
        <v>486</v>
      </c>
      <c r="H33" s="176">
        <f>H32+H31+H28</f>
        <v>1751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364</v>
      </c>
      <c r="B34" s="146" t="s">
        <v>365</v>
      </c>
      <c r="C34" s="155">
        <f>IF((G33-C33)&gt;0,G33-C33,0)</f>
        <v>0</v>
      </c>
      <c r="D34" s="155">
        <f>IF((H33-D33)&gt;0,H33-D33,0)</f>
        <v>0</v>
      </c>
      <c r="E34" s="179" t="s">
        <v>366</v>
      </c>
      <c r="F34" s="167" t="s">
        <v>367</v>
      </c>
      <c r="G34" s="152">
        <f>IF((C33-G33)&gt;0,C33-G33,0)</f>
        <v>62</v>
      </c>
      <c r="H34" s="152">
        <f>IF((D33-H33)&gt;0,D33-H33,0)</f>
        <v>28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368</v>
      </c>
      <c r="B35" s="175" t="s">
        <v>369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370</v>
      </c>
      <c r="B36" s="174" t="s">
        <v>371</v>
      </c>
      <c r="C36" s="158"/>
      <c r="D36" s="158"/>
      <c r="E36" s="180"/>
      <c r="F36" s="151"/>
      <c r="G36" s="165"/>
      <c r="H36" s="165"/>
    </row>
    <row r="37" spans="1:8" ht="23.25">
      <c r="A37" s="181" t="s">
        <v>372</v>
      </c>
      <c r="B37" s="182" t="s">
        <v>373</v>
      </c>
      <c r="C37" s="183"/>
      <c r="D37" s="183"/>
      <c r="E37" s="180"/>
      <c r="F37" s="164"/>
      <c r="G37" s="165"/>
      <c r="H37" s="165"/>
    </row>
    <row r="38" spans="1:8" ht="12">
      <c r="A38" s="184" t="s">
        <v>374</v>
      </c>
      <c r="B38" s="182" t="s">
        <v>375</v>
      </c>
      <c r="C38" s="185"/>
      <c r="D38" s="185"/>
      <c r="E38" s="180"/>
      <c r="F38" s="164"/>
      <c r="G38" s="165"/>
      <c r="H38" s="165"/>
    </row>
    <row r="39" spans="1:18" ht="12">
      <c r="A39" s="186" t="s">
        <v>376</v>
      </c>
      <c r="B39" s="187" t="s">
        <v>377</v>
      </c>
      <c r="C39" s="188">
        <f>+IF((G33-C33-C35)&gt;0,G33-C33-C35,0)</f>
        <v>0</v>
      </c>
      <c r="D39" s="188">
        <f>+IF((H33-D33-D35)&gt;0,H33-D33-D35,0)</f>
        <v>0</v>
      </c>
      <c r="E39" s="189" t="s">
        <v>378</v>
      </c>
      <c r="F39" s="190" t="s">
        <v>379</v>
      </c>
      <c r="G39" s="191">
        <f>IF(G34&gt;0,IF(C35+G34&lt;0,0,C35+G34),IF(C34-C35&lt;0,C35-C34,0))</f>
        <v>62</v>
      </c>
      <c r="H39" s="191">
        <f>IF(H34&gt;0,IF(D35+H34&lt;0,0,D35+H34),IF(D34-D35&lt;0,D35-D34,0))</f>
        <v>28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>
      <c r="A41" s="149" t="s">
        <v>383</v>
      </c>
      <c r="B41" s="145" t="s">
        <v>384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385</v>
      </c>
      <c r="F41" s="193" t="s">
        <v>386</v>
      </c>
      <c r="G41" s="150">
        <f>IF(C39=0,IF(G39-G40&gt;0,G39-G40+C40,0),IF(C39-C40&lt;0,C40-C39+G40,0))</f>
        <v>62</v>
      </c>
      <c r="H41" s="150">
        <f>IF(D39=0,IF(H39-H40&gt;0,H39-H40+D40,0),IF(D39-D40&lt;0,D40-D39+H40,0))</f>
        <v>28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387</v>
      </c>
      <c r="B42" s="145" t="s">
        <v>388</v>
      </c>
      <c r="C42" s="176">
        <f>C33+C35+C39</f>
        <v>548</v>
      </c>
      <c r="D42" s="176">
        <f>D33+D35+D39</f>
        <v>1779</v>
      </c>
      <c r="E42" s="179" t="s">
        <v>389</v>
      </c>
      <c r="F42" s="187" t="s">
        <v>390</v>
      </c>
      <c r="G42" s="176">
        <f>G39+G33</f>
        <v>548</v>
      </c>
      <c r="H42" s="176">
        <f>H39+H33</f>
        <v>1779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392</v>
      </c>
      <c r="B48" s="200" t="s">
        <v>393</v>
      </c>
      <c r="C48" s="200" t="s">
        <v>394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395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31">
      <selection activeCell="C43" activeCellId="1" sqref="E157:E159 C43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396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397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282</v>
      </c>
      <c r="B5" s="218" t="str">
        <f>'справка _1_БАЛАНС'!E4</f>
        <v>НЕКОНСОЛИДИРАН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 t="str">
        <f>'справка _1_БАЛАНС'!E5</f>
        <v>30.09.2010 год.</v>
      </c>
      <c r="C6" s="223"/>
      <c r="D6" s="224" t="s">
        <v>283</v>
      </c>
      <c r="F6" s="225"/>
    </row>
    <row r="7" spans="1:6" ht="33.75" customHeight="1">
      <c r="A7" s="226" t="s">
        <v>398</v>
      </c>
      <c r="B7" s="226" t="s">
        <v>12</v>
      </c>
      <c r="C7" s="227" t="s">
        <v>13</v>
      </c>
      <c r="D7" s="227" t="s">
        <v>17</v>
      </c>
      <c r="E7" s="228"/>
      <c r="F7" s="228"/>
    </row>
    <row r="8" spans="1:6" ht="12">
      <c r="A8" s="226" t="s">
        <v>18</v>
      </c>
      <c r="B8" s="226" t="s">
        <v>19</v>
      </c>
      <c r="C8" s="229">
        <v>1</v>
      </c>
      <c r="D8" s="229">
        <v>2</v>
      </c>
      <c r="E8" s="228"/>
      <c r="F8" s="228"/>
    </row>
    <row r="9" spans="1:6" ht="12">
      <c r="A9" s="230" t="s">
        <v>399</v>
      </c>
      <c r="B9" s="231"/>
      <c r="C9" s="232"/>
      <c r="D9" s="232"/>
      <c r="E9" s="233"/>
      <c r="F9" s="233"/>
    </row>
    <row r="10" spans="1:6" ht="13.5">
      <c r="A10" s="234" t="s">
        <v>400</v>
      </c>
      <c r="B10" s="235" t="s">
        <v>401</v>
      </c>
      <c r="C10" s="236">
        <v>638</v>
      </c>
      <c r="D10" s="236">
        <v>2137</v>
      </c>
      <c r="E10" s="233"/>
      <c r="F10" s="233"/>
    </row>
    <row r="11" spans="1:13" ht="13.5">
      <c r="A11" s="234" t="s">
        <v>402</v>
      </c>
      <c r="B11" s="235" t="s">
        <v>403</v>
      </c>
      <c r="C11" s="236">
        <v>-602</v>
      </c>
      <c r="D11" s="236">
        <v>-2098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404</v>
      </c>
      <c r="B12" s="235" t="s">
        <v>405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406</v>
      </c>
      <c r="B13" s="235" t="s">
        <v>407</v>
      </c>
      <c r="C13" s="236">
        <v>-81</v>
      </c>
      <c r="D13" s="236">
        <v>-84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408</v>
      </c>
      <c r="B14" s="235" t="s">
        <v>409</v>
      </c>
      <c r="C14" s="236">
        <v>-20</v>
      </c>
      <c r="D14" s="236">
        <v>-23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">
      <c r="A15" s="239" t="s">
        <v>410</v>
      </c>
      <c r="B15" s="235" t="s">
        <v>411</v>
      </c>
      <c r="C15" s="236"/>
      <c r="D15" s="236">
        <v>0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">
      <c r="A16" s="234" t="s">
        <v>412</v>
      </c>
      <c r="B16" s="235" t="s">
        <v>413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3.5">
      <c r="A17" s="234" t="s">
        <v>414</v>
      </c>
      <c r="B17" s="235" t="s">
        <v>415</v>
      </c>
      <c r="C17" s="236">
        <v>-1</v>
      </c>
      <c r="D17" s="236">
        <v>-1</v>
      </c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416</v>
      </c>
      <c r="B18" s="240" t="s">
        <v>417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3.5">
      <c r="A19" s="234" t="s">
        <v>418</v>
      </c>
      <c r="B19" s="235" t="s">
        <v>419</v>
      </c>
      <c r="C19" s="236"/>
      <c r="D19" s="236">
        <v>-1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420</v>
      </c>
      <c r="B20" s="242" t="s">
        <v>421</v>
      </c>
      <c r="C20" s="232">
        <f>SUM(C10:C19)</f>
        <v>-66</v>
      </c>
      <c r="D20" s="232">
        <f>SUM(D10:D19)</f>
        <v>-70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422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423</v>
      </c>
      <c r="B22" s="235" t="s">
        <v>424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425</v>
      </c>
      <c r="B23" s="235" t="s">
        <v>426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3.5">
      <c r="A24" s="234" t="s">
        <v>427</v>
      </c>
      <c r="B24" s="235" t="s">
        <v>428</v>
      </c>
      <c r="C24" s="236">
        <v>66</v>
      </c>
      <c r="D24" s="236">
        <v>84</v>
      </c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429</v>
      </c>
      <c r="B25" s="235" t="s">
        <v>430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431</v>
      </c>
      <c r="B26" s="235" t="s">
        <v>432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433</v>
      </c>
      <c r="B27" s="235" t="s">
        <v>434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435</v>
      </c>
      <c r="B28" s="235" t="s">
        <v>436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437</v>
      </c>
      <c r="B29" s="235" t="s">
        <v>438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416</v>
      </c>
      <c r="B30" s="235" t="s">
        <v>439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440</v>
      </c>
      <c r="B31" s="235" t="s">
        <v>441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442</v>
      </c>
      <c r="B32" s="242" t="s">
        <v>443</v>
      </c>
      <c r="C32" s="232">
        <f>SUM(C22:C31)</f>
        <v>66</v>
      </c>
      <c r="D32" s="232">
        <f>SUM(D22:D31)</f>
        <v>84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444</v>
      </c>
      <c r="B33" s="243"/>
      <c r="C33" s="244"/>
      <c r="D33" s="244"/>
      <c r="E33" s="233"/>
      <c r="F33" s="233"/>
    </row>
    <row r="34" spans="1:6" ht="12">
      <c r="A34" s="234" t="s">
        <v>445</v>
      </c>
      <c r="B34" s="235" t="s">
        <v>446</v>
      </c>
      <c r="C34" s="236"/>
      <c r="D34" s="236"/>
      <c r="E34" s="233"/>
      <c r="F34" s="233"/>
    </row>
    <row r="35" spans="1:6" ht="12">
      <c r="A35" s="239" t="s">
        <v>447</v>
      </c>
      <c r="B35" s="235" t="s">
        <v>448</v>
      </c>
      <c r="C35" s="236"/>
      <c r="D35" s="236"/>
      <c r="E35" s="233"/>
      <c r="F35" s="233"/>
    </row>
    <row r="36" spans="1:6" ht="12">
      <c r="A36" s="234" t="s">
        <v>449</v>
      </c>
      <c r="B36" s="235" t="s">
        <v>450</v>
      </c>
      <c r="C36" s="236"/>
      <c r="D36" s="236"/>
      <c r="E36" s="233"/>
      <c r="F36" s="233"/>
    </row>
    <row r="37" spans="1:6" ht="12">
      <c r="A37" s="234" t="s">
        <v>451</v>
      </c>
      <c r="B37" s="235" t="s">
        <v>452</v>
      </c>
      <c r="C37" s="236"/>
      <c r="D37" s="236"/>
      <c r="E37" s="233"/>
      <c r="F37" s="233"/>
    </row>
    <row r="38" spans="1:6" ht="12">
      <c r="A38" s="234" t="s">
        <v>453</v>
      </c>
      <c r="B38" s="235" t="s">
        <v>454</v>
      </c>
      <c r="C38" s="236"/>
      <c r="D38" s="236"/>
      <c r="E38" s="233"/>
      <c r="F38" s="233"/>
    </row>
    <row r="39" spans="1:6" ht="12">
      <c r="A39" s="234" t="s">
        <v>455</v>
      </c>
      <c r="B39" s="235" t="s">
        <v>456</v>
      </c>
      <c r="C39" s="236"/>
      <c r="D39" s="236"/>
      <c r="E39" s="233"/>
      <c r="F39" s="233"/>
    </row>
    <row r="40" spans="1:6" ht="12">
      <c r="A40" s="234" t="s">
        <v>457</v>
      </c>
      <c r="B40" s="235" t="s">
        <v>458</v>
      </c>
      <c r="C40" s="236"/>
      <c r="D40" s="236"/>
      <c r="E40" s="233"/>
      <c r="F40" s="233"/>
    </row>
    <row r="41" spans="1:8" ht="12">
      <c r="A41" s="234" t="s">
        <v>459</v>
      </c>
      <c r="B41" s="235" t="s">
        <v>460</v>
      </c>
      <c r="C41" s="236"/>
      <c r="D41" s="236"/>
      <c r="E41" s="233"/>
      <c r="F41" s="233"/>
      <c r="G41" s="238"/>
      <c r="H41" s="238"/>
    </row>
    <row r="42" spans="1:8" ht="12">
      <c r="A42" s="241" t="s">
        <v>461</v>
      </c>
      <c r="B42" s="242" t="s">
        <v>462</v>
      </c>
      <c r="C42" s="232">
        <f>SUM(C34:C41)</f>
        <v>0</v>
      </c>
      <c r="D42" s="232">
        <f>SUM(D34:D41)</f>
        <v>0</v>
      </c>
      <c r="E42" s="233"/>
      <c r="F42" s="233"/>
      <c r="G42" s="238"/>
      <c r="H42" s="238"/>
    </row>
    <row r="43" spans="1:8" ht="12">
      <c r="A43" s="245" t="s">
        <v>463</v>
      </c>
      <c r="B43" s="242" t="s">
        <v>464</v>
      </c>
      <c r="C43" s="232">
        <f>C42+C32+C20</f>
        <v>0</v>
      </c>
      <c r="D43" s="232">
        <f>D42+D32+D20</f>
        <v>14</v>
      </c>
      <c r="E43" s="233"/>
      <c r="F43" s="233"/>
      <c r="G43" s="238"/>
      <c r="H43" s="238"/>
    </row>
    <row r="44" spans="1:8" ht="12">
      <c r="A44" s="230" t="s">
        <v>465</v>
      </c>
      <c r="B44" s="243" t="s">
        <v>466</v>
      </c>
      <c r="C44" s="246">
        <v>1</v>
      </c>
      <c r="D44" s="246">
        <v>4</v>
      </c>
      <c r="E44" s="233"/>
      <c r="F44" s="233"/>
      <c r="G44" s="238"/>
      <c r="H44" s="238"/>
    </row>
    <row r="45" spans="1:8" ht="12">
      <c r="A45" s="230" t="s">
        <v>467</v>
      </c>
      <c r="B45" s="243" t="s">
        <v>468</v>
      </c>
      <c r="C45" s="232">
        <f>C44+C43</f>
        <v>1</v>
      </c>
      <c r="D45" s="232">
        <f>D44+D43</f>
        <v>18</v>
      </c>
      <c r="E45" s="233"/>
      <c r="F45" s="233"/>
      <c r="G45" s="238"/>
      <c r="H45" s="238"/>
    </row>
    <row r="46" spans="1:8" ht="12">
      <c r="A46" s="234" t="s">
        <v>469</v>
      </c>
      <c r="B46" s="243" t="s">
        <v>470</v>
      </c>
      <c r="C46" s="247"/>
      <c r="D46" s="247"/>
      <c r="E46" s="233"/>
      <c r="F46" s="233"/>
      <c r="G46" s="238"/>
      <c r="H46" s="238"/>
    </row>
    <row r="47" spans="1:8" ht="12">
      <c r="A47" s="234" t="s">
        <v>471</v>
      </c>
      <c r="B47" s="243" t="s">
        <v>472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473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394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395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20">
      <selection activeCell="B40" activeCellId="1" sqref="E157:E159 B40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 t="str">
        <f>'справка _1_БАЛАНС'!E3</f>
        <v>ДОБРОТИЦА БСК АД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475</v>
      </c>
      <c r="B4" s="264" t="str">
        <f>'справка _1_БАЛАНС'!E4</f>
        <v>НЕКОНСОЛИДИРАН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 t="str">
        <f>'справка _1_БАЛАНС'!E5</f>
        <v>30.09.2010 год.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10</v>
      </c>
      <c r="N5" s="274"/>
    </row>
    <row r="6" spans="1:14" s="283" customFormat="1" ht="21.75" customHeight="1">
      <c r="A6" s="275"/>
      <c r="B6" s="276"/>
      <c r="C6" s="277"/>
      <c r="D6" s="278" t="s">
        <v>476</v>
      </c>
      <c r="E6" s="278"/>
      <c r="F6" s="278"/>
      <c r="G6" s="278"/>
      <c r="H6" s="278"/>
      <c r="I6" s="279" t="s">
        <v>477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478</v>
      </c>
      <c r="B7" s="285" t="s">
        <v>479</v>
      </c>
      <c r="C7" s="286" t="s">
        <v>480</v>
      </c>
      <c r="D7" s="287" t="s">
        <v>481</v>
      </c>
      <c r="E7" s="277" t="s">
        <v>482</v>
      </c>
      <c r="F7" s="288" t="s">
        <v>483</v>
      </c>
      <c r="G7" s="288"/>
      <c r="H7" s="288"/>
      <c r="I7" s="277" t="s">
        <v>484</v>
      </c>
      <c r="J7" s="289" t="s">
        <v>485</v>
      </c>
      <c r="K7" s="286" t="s">
        <v>486</v>
      </c>
      <c r="L7" s="286" t="s">
        <v>487</v>
      </c>
      <c r="M7" s="290" t="s">
        <v>488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489</v>
      </c>
      <c r="G8" s="288" t="s">
        <v>490</v>
      </c>
      <c r="H8" s="288" t="s">
        <v>491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18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492</v>
      </c>
      <c r="B10" s="299"/>
      <c r="C10" s="300" t="s">
        <v>51</v>
      </c>
      <c r="D10" s="300" t="s">
        <v>51</v>
      </c>
      <c r="E10" s="301" t="s">
        <v>62</v>
      </c>
      <c r="F10" s="301" t="s">
        <v>69</v>
      </c>
      <c r="G10" s="301" t="s">
        <v>73</v>
      </c>
      <c r="H10" s="301" t="s">
        <v>77</v>
      </c>
      <c r="I10" s="301" t="s">
        <v>90</v>
      </c>
      <c r="J10" s="301" t="s">
        <v>93</v>
      </c>
      <c r="K10" s="302" t="s">
        <v>493</v>
      </c>
      <c r="L10" s="301" t="s">
        <v>116</v>
      </c>
      <c r="M10" s="303" t="s">
        <v>124</v>
      </c>
      <c r="N10" s="282"/>
    </row>
    <row r="11" spans="1:23" ht="15.75" customHeight="1">
      <c r="A11" s="304" t="s">
        <v>494</v>
      </c>
      <c r="B11" s="299" t="s">
        <v>495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95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101</v>
      </c>
      <c r="J11" s="305">
        <f>'справка _1_БАЛАНС'!H29+'справка _1_БАЛАНС'!H32</f>
        <v>-40</v>
      </c>
      <c r="K11" s="306"/>
      <c r="L11" s="307">
        <f>SUM(C11:K11)</f>
        <v>1060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496</v>
      </c>
      <c r="B12" s="299" t="s">
        <v>497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498</v>
      </c>
      <c r="B13" s="301" t="s">
        <v>499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500</v>
      </c>
      <c r="B14" s="301" t="s">
        <v>501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502</v>
      </c>
      <c r="B15" s="299" t="s">
        <v>503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95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101</v>
      </c>
      <c r="J15" s="313">
        <f t="shared" si="2"/>
        <v>-40</v>
      </c>
      <c r="K15" s="313">
        <f t="shared" si="2"/>
        <v>0</v>
      </c>
      <c r="L15" s="307">
        <f t="shared" si="1"/>
        <v>1060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504</v>
      </c>
      <c r="B16" s="314" t="s">
        <v>505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-62</v>
      </c>
      <c r="K16" s="306"/>
      <c r="L16" s="307">
        <f t="shared" si="1"/>
        <v>-62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506</v>
      </c>
      <c r="B17" s="301" t="s">
        <v>507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-40</v>
      </c>
      <c r="J17" s="320">
        <f>J18+J19</f>
        <v>0</v>
      </c>
      <c r="K17" s="320">
        <f t="shared" si="3"/>
        <v>0</v>
      </c>
      <c r="L17" s="307">
        <f t="shared" si="1"/>
        <v>-40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508</v>
      </c>
      <c r="B18" s="322" t="s">
        <v>509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510</v>
      </c>
      <c r="B19" s="322" t="s">
        <v>511</v>
      </c>
      <c r="C19" s="306"/>
      <c r="D19" s="306"/>
      <c r="E19" s="306"/>
      <c r="F19" s="306"/>
      <c r="G19" s="306"/>
      <c r="H19" s="306"/>
      <c r="I19" s="306">
        <v>-40</v>
      </c>
      <c r="J19" s="306"/>
      <c r="K19" s="306"/>
      <c r="L19" s="307">
        <f t="shared" si="1"/>
        <v>-40</v>
      </c>
      <c r="M19" s="306"/>
      <c r="N19" s="312"/>
    </row>
    <row r="20" spans="1:14" ht="12.75" customHeight="1">
      <c r="A20" s="311" t="s">
        <v>512</v>
      </c>
      <c r="B20" s="301" t="s">
        <v>513</v>
      </c>
      <c r="C20" s="306"/>
      <c r="D20" s="306"/>
      <c r="E20" s="306"/>
      <c r="F20" s="306"/>
      <c r="G20" s="306"/>
      <c r="H20" s="306"/>
      <c r="I20" s="306"/>
      <c r="J20" s="306">
        <v>40</v>
      </c>
      <c r="K20" s="306"/>
      <c r="L20" s="307">
        <f t="shared" si="1"/>
        <v>40</v>
      </c>
      <c r="M20" s="306"/>
      <c r="N20" s="312"/>
    </row>
    <row r="21" spans="1:23" ht="23.25" customHeight="1">
      <c r="A21" s="311" t="s">
        <v>514</v>
      </c>
      <c r="B21" s="301" t="s">
        <v>515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516</v>
      </c>
      <c r="B22" s="301" t="s">
        <v>517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518</v>
      </c>
      <c r="B23" s="301" t="s">
        <v>519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520</v>
      </c>
      <c r="B24" s="301" t="s">
        <v>521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516</v>
      </c>
      <c r="B25" s="301" t="s">
        <v>522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518</v>
      </c>
      <c r="B26" s="301" t="s">
        <v>523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524</v>
      </c>
      <c r="B27" s="301" t="s">
        <v>525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">
      <c r="A28" s="311" t="s">
        <v>526</v>
      </c>
      <c r="B28" s="301" t="s">
        <v>527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7">
        <f t="shared" si="1"/>
        <v>0</v>
      </c>
      <c r="M28" s="306"/>
      <c r="N28" s="312"/>
    </row>
    <row r="29" spans="1:23" ht="14.25" customHeight="1">
      <c r="A29" s="304" t="s">
        <v>528</v>
      </c>
      <c r="B29" s="299" t="s">
        <v>529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95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61</v>
      </c>
      <c r="J29" s="309">
        <f t="shared" si="6"/>
        <v>-62</v>
      </c>
      <c r="K29" s="309">
        <f t="shared" si="6"/>
        <v>0</v>
      </c>
      <c r="L29" s="307">
        <f t="shared" si="1"/>
        <v>998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530</v>
      </c>
      <c r="B30" s="301" t="s">
        <v>531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532</v>
      </c>
      <c r="B31" s="301" t="s">
        <v>533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534</v>
      </c>
      <c r="B32" s="299" t="s">
        <v>535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95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61</v>
      </c>
      <c r="J32" s="309">
        <f t="shared" si="7"/>
        <v>-62</v>
      </c>
      <c r="K32" s="309">
        <f t="shared" si="7"/>
        <v>0</v>
      </c>
      <c r="L32" s="307">
        <f t="shared" si="1"/>
        <v>998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4.75">
      <c r="A38" s="329" t="s">
        <v>537</v>
      </c>
      <c r="B38" s="330"/>
      <c r="C38" s="331"/>
      <c r="D38" s="332" t="s">
        <v>538</v>
      </c>
      <c r="E38" s="332"/>
      <c r="F38" s="332"/>
      <c r="G38" s="332"/>
      <c r="H38" s="332"/>
      <c r="I38" s="332"/>
      <c r="J38" s="331" t="s">
        <v>539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A21">
      <selection activeCell="B44" activeCellId="1" sqref="E157:E159 B44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540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397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 t="str">
        <f>'справка _1_БАЛАНС'!E5</f>
        <v>30.09.2010 год.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541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542</v>
      </c>
    </row>
    <row r="5" spans="1:18" s="353" customFormat="1" ht="30.75" customHeight="1">
      <c r="A5" s="351" t="s">
        <v>478</v>
      </c>
      <c r="B5" s="351"/>
      <c r="C5" s="352" t="s">
        <v>12</v>
      </c>
      <c r="D5" s="351" t="s">
        <v>543</v>
      </c>
      <c r="E5" s="351"/>
      <c r="F5" s="351"/>
      <c r="G5" s="351"/>
      <c r="H5" s="351" t="s">
        <v>544</v>
      </c>
      <c r="I5" s="351"/>
      <c r="J5" s="351" t="s">
        <v>545</v>
      </c>
      <c r="K5" s="351" t="s">
        <v>546</v>
      </c>
      <c r="L5" s="351"/>
      <c r="M5" s="351"/>
      <c r="N5" s="351"/>
      <c r="O5" s="351" t="s">
        <v>544</v>
      </c>
      <c r="P5" s="351"/>
      <c r="Q5" s="351" t="s">
        <v>547</v>
      </c>
      <c r="R5" s="351" t="s">
        <v>548</v>
      </c>
    </row>
    <row r="6" spans="1:18" s="353" customFormat="1" ht="45.75">
      <c r="A6" s="351"/>
      <c r="B6" s="351"/>
      <c r="C6" s="352"/>
      <c r="D6" s="351" t="s">
        <v>549</v>
      </c>
      <c r="E6" s="351" t="s">
        <v>550</v>
      </c>
      <c r="F6" s="351" t="s">
        <v>551</v>
      </c>
      <c r="G6" s="351" t="s">
        <v>552</v>
      </c>
      <c r="H6" s="351" t="s">
        <v>553</v>
      </c>
      <c r="I6" s="351" t="s">
        <v>554</v>
      </c>
      <c r="J6" s="351"/>
      <c r="K6" s="351" t="s">
        <v>549</v>
      </c>
      <c r="L6" s="351" t="s">
        <v>555</v>
      </c>
      <c r="M6" s="351" t="s">
        <v>556</v>
      </c>
      <c r="N6" s="351" t="s">
        <v>557</v>
      </c>
      <c r="O6" s="351" t="s">
        <v>553</v>
      </c>
      <c r="P6" s="351" t="s">
        <v>554</v>
      </c>
      <c r="Q6" s="351"/>
      <c r="R6" s="351"/>
    </row>
    <row r="7" spans="1:18" s="353" customFormat="1" ht="12">
      <c r="A7" s="354" t="s">
        <v>558</v>
      </c>
      <c r="B7" s="354"/>
      <c r="C7" s="354" t="s">
        <v>19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559</v>
      </c>
      <c r="B8" s="356" t="s">
        <v>560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561</v>
      </c>
      <c r="B9" s="359" t="s">
        <v>562</v>
      </c>
      <c r="C9" s="360" t="s">
        <v>563</v>
      </c>
      <c r="D9" s="361">
        <v>107</v>
      </c>
      <c r="E9" s="361"/>
      <c r="F9" s="361">
        <v>0</v>
      </c>
      <c r="G9" s="362">
        <f>D9+E9-F9</f>
        <v>107</v>
      </c>
      <c r="H9" s="363"/>
      <c r="I9" s="363"/>
      <c r="J9" s="362">
        <f>G9+H9-I9</f>
        <v>107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107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3.5">
      <c r="A10" s="359" t="s">
        <v>564</v>
      </c>
      <c r="B10" s="359" t="s">
        <v>565</v>
      </c>
      <c r="C10" s="360" t="s">
        <v>566</v>
      </c>
      <c r="D10" s="361">
        <v>84</v>
      </c>
      <c r="E10" s="361"/>
      <c r="F10" s="361"/>
      <c r="G10" s="362">
        <f aca="true" t="shared" si="2" ref="G10:G39">D10+E10-F10</f>
        <v>84</v>
      </c>
      <c r="H10" s="363"/>
      <c r="I10" s="363"/>
      <c r="J10" s="362">
        <f aca="true" t="shared" si="3" ref="J10:J39">G10+H10-I10</f>
        <v>84</v>
      </c>
      <c r="K10" s="363">
        <v>32</v>
      </c>
      <c r="L10" s="363">
        <v>2</v>
      </c>
      <c r="M10" s="363"/>
      <c r="N10" s="362">
        <f aca="true" t="shared" si="4" ref="N10:N39">K10+L10-M10</f>
        <v>34</v>
      </c>
      <c r="O10" s="363"/>
      <c r="P10" s="363"/>
      <c r="Q10" s="362">
        <f t="shared" si="0"/>
        <v>34</v>
      </c>
      <c r="R10" s="362">
        <f t="shared" si="1"/>
        <v>50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3.5">
      <c r="A11" s="359" t="s">
        <v>567</v>
      </c>
      <c r="B11" s="359" t="s">
        <v>568</v>
      </c>
      <c r="C11" s="360" t="s">
        <v>569</v>
      </c>
      <c r="D11" s="361">
        <v>195</v>
      </c>
      <c r="E11" s="361"/>
      <c r="F11" s="361"/>
      <c r="G11" s="362">
        <f t="shared" si="2"/>
        <v>195</v>
      </c>
      <c r="H11" s="363"/>
      <c r="I11" s="363"/>
      <c r="J11" s="362">
        <f t="shared" si="3"/>
        <v>195</v>
      </c>
      <c r="K11" s="363">
        <v>124</v>
      </c>
      <c r="L11" s="363">
        <v>5</v>
      </c>
      <c r="M11" s="363"/>
      <c r="N11" s="362">
        <f t="shared" si="4"/>
        <v>129</v>
      </c>
      <c r="O11" s="363"/>
      <c r="P11" s="363"/>
      <c r="Q11" s="362">
        <f t="shared" si="0"/>
        <v>129</v>
      </c>
      <c r="R11" s="362">
        <f t="shared" si="1"/>
        <v>66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570</v>
      </c>
      <c r="B12" s="359" t="s">
        <v>571</v>
      </c>
      <c r="C12" s="360" t="s">
        <v>572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">
      <c r="A13" s="359" t="s">
        <v>573</v>
      </c>
      <c r="B13" s="359" t="s">
        <v>574</v>
      </c>
      <c r="C13" s="360" t="s">
        <v>575</v>
      </c>
      <c r="D13" s="361">
        <v>22</v>
      </c>
      <c r="E13" s="361"/>
      <c r="F13" s="361">
        <v>4</v>
      </c>
      <c r="G13" s="362">
        <f t="shared" si="2"/>
        <v>18</v>
      </c>
      <c r="H13" s="363"/>
      <c r="I13" s="363"/>
      <c r="J13" s="362">
        <f t="shared" si="3"/>
        <v>18</v>
      </c>
      <c r="K13" s="363">
        <v>17</v>
      </c>
      <c r="L13" s="363">
        <v>1</v>
      </c>
      <c r="M13" s="363">
        <v>4</v>
      </c>
      <c r="N13" s="362">
        <f t="shared" si="4"/>
        <v>14</v>
      </c>
      <c r="O13" s="363"/>
      <c r="P13" s="363"/>
      <c r="Q13" s="362">
        <f t="shared" si="0"/>
        <v>14</v>
      </c>
      <c r="R13" s="362">
        <f t="shared" si="1"/>
        <v>4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">
      <c r="A14" s="359" t="s">
        <v>576</v>
      </c>
      <c r="B14" s="359" t="s">
        <v>577</v>
      </c>
      <c r="C14" s="360" t="s">
        <v>578</v>
      </c>
      <c r="D14" s="361">
        <v>15</v>
      </c>
      <c r="E14" s="361">
        <v>0</v>
      </c>
      <c r="F14" s="361"/>
      <c r="G14" s="362">
        <f t="shared" si="2"/>
        <v>15</v>
      </c>
      <c r="H14" s="363"/>
      <c r="I14" s="363"/>
      <c r="J14" s="362">
        <f t="shared" si="3"/>
        <v>15</v>
      </c>
      <c r="K14" s="363">
        <v>10</v>
      </c>
      <c r="L14" s="363">
        <v>1</v>
      </c>
      <c r="M14" s="363"/>
      <c r="N14" s="362">
        <f t="shared" si="4"/>
        <v>11</v>
      </c>
      <c r="O14" s="363"/>
      <c r="P14" s="363"/>
      <c r="Q14" s="362">
        <f t="shared" si="0"/>
        <v>11</v>
      </c>
      <c r="R14" s="362">
        <f t="shared" si="1"/>
        <v>4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579</v>
      </c>
      <c r="B15" s="366" t="s">
        <v>580</v>
      </c>
      <c r="C15" s="367" t="s">
        <v>581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582</v>
      </c>
      <c r="B16" s="372" t="s">
        <v>583</v>
      </c>
      <c r="C16" s="360" t="s">
        <v>584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585</v>
      </c>
      <c r="C17" s="374" t="s">
        <v>586</v>
      </c>
      <c r="D17" s="375">
        <f>SUM(D9:D16)</f>
        <v>423</v>
      </c>
      <c r="E17" s="375">
        <f>SUM(E9:E16)</f>
        <v>0</v>
      </c>
      <c r="F17" s="375">
        <f>SUM(F9:F16)</f>
        <v>4</v>
      </c>
      <c r="G17" s="362">
        <f t="shared" si="2"/>
        <v>419</v>
      </c>
      <c r="H17" s="376">
        <f>SUM(H9:H16)</f>
        <v>0</v>
      </c>
      <c r="I17" s="376">
        <f>SUM(I9:I16)</f>
        <v>0</v>
      </c>
      <c r="J17" s="362">
        <f t="shared" si="3"/>
        <v>419</v>
      </c>
      <c r="K17" s="376">
        <f>SUM(K9:K16)</f>
        <v>183</v>
      </c>
      <c r="L17" s="376">
        <f>SUM(L9:L16)</f>
        <v>9</v>
      </c>
      <c r="M17" s="376">
        <f>SUM(M9:M16)</f>
        <v>4</v>
      </c>
      <c r="N17" s="362">
        <f t="shared" si="4"/>
        <v>188</v>
      </c>
      <c r="O17" s="376">
        <f>SUM(O9:O16)</f>
        <v>0</v>
      </c>
      <c r="P17" s="376">
        <f>SUM(P9:P16)</f>
        <v>0</v>
      </c>
      <c r="Q17" s="362">
        <f t="shared" si="5"/>
        <v>188</v>
      </c>
      <c r="R17" s="362">
        <f t="shared" si="6"/>
        <v>231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587</v>
      </c>
      <c r="B18" s="378" t="s">
        <v>588</v>
      </c>
      <c r="C18" s="374" t="s">
        <v>589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590</v>
      </c>
      <c r="B19" s="378" t="s">
        <v>591</v>
      </c>
      <c r="C19" s="374" t="s">
        <v>592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593</v>
      </c>
      <c r="B20" s="356" t="s">
        <v>594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561</v>
      </c>
      <c r="B21" s="359" t="s">
        <v>595</v>
      </c>
      <c r="C21" s="360" t="s">
        <v>596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564</v>
      </c>
      <c r="B22" s="359" t="s">
        <v>597</v>
      </c>
      <c r="C22" s="360" t="s">
        <v>598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567</v>
      </c>
      <c r="B23" s="366" t="s">
        <v>599</v>
      </c>
      <c r="C23" s="360" t="s">
        <v>600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570</v>
      </c>
      <c r="B24" s="384" t="s">
        <v>583</v>
      </c>
      <c r="C24" s="360" t="s">
        <v>601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602</v>
      </c>
      <c r="C25" s="385" t="s">
        <v>603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604</v>
      </c>
      <c r="B26" s="389" t="s">
        <v>605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561</v>
      </c>
      <c r="B27" s="395" t="s">
        <v>606</v>
      </c>
      <c r="C27" s="396" t="s">
        <v>607</v>
      </c>
      <c r="D27" s="397">
        <f>SUM(D28:D31)</f>
        <v>1070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1070</v>
      </c>
      <c r="H27" s="399">
        <f t="shared" si="8"/>
        <v>0</v>
      </c>
      <c r="I27" s="399">
        <f t="shared" si="8"/>
        <v>0</v>
      </c>
      <c r="J27" s="398">
        <f t="shared" si="3"/>
        <v>1070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1070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111</v>
      </c>
      <c r="C28" s="360" t="s">
        <v>608</v>
      </c>
      <c r="D28" s="361">
        <v>1070</v>
      </c>
      <c r="E28" s="361"/>
      <c r="F28" s="361"/>
      <c r="G28" s="362">
        <f t="shared" si="2"/>
        <v>1070</v>
      </c>
      <c r="H28" s="363"/>
      <c r="I28" s="363"/>
      <c r="J28" s="362">
        <f t="shared" si="3"/>
        <v>1070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1070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113</v>
      </c>
      <c r="C29" s="360" t="s">
        <v>609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117</v>
      </c>
      <c r="C30" s="360" t="s">
        <v>610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119</v>
      </c>
      <c r="C31" s="360" t="s">
        <v>611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564</v>
      </c>
      <c r="B32" s="395" t="s">
        <v>612</v>
      </c>
      <c r="C32" s="360" t="s">
        <v>613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125</v>
      </c>
      <c r="C33" s="360" t="s">
        <v>614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615</v>
      </c>
      <c r="C34" s="360" t="s">
        <v>616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617</v>
      </c>
      <c r="C35" s="360" t="s">
        <v>618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619</v>
      </c>
      <c r="C36" s="360" t="s">
        <v>620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567</v>
      </c>
      <c r="B37" s="402" t="s">
        <v>583</v>
      </c>
      <c r="C37" s="360" t="s">
        <v>621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622</v>
      </c>
      <c r="C38" s="374" t="s">
        <v>623</v>
      </c>
      <c r="D38" s="375">
        <f>D27+D32+D37</f>
        <v>1070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1070</v>
      </c>
      <c r="H38" s="376">
        <f t="shared" si="12"/>
        <v>0</v>
      </c>
      <c r="I38" s="376">
        <f t="shared" si="12"/>
        <v>0</v>
      </c>
      <c r="J38" s="362">
        <f t="shared" si="3"/>
        <v>1070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1070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624</v>
      </c>
      <c r="B39" s="377" t="s">
        <v>625</v>
      </c>
      <c r="C39" s="374" t="s">
        <v>626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627</v>
      </c>
      <c r="C40" s="352" t="s">
        <v>628</v>
      </c>
      <c r="D40" s="406">
        <f>D17+D18+D19+D25+D38+D39</f>
        <v>1493</v>
      </c>
      <c r="E40" s="406">
        <f>E17+E18+E19+E25+E38+E39</f>
        <v>0</v>
      </c>
      <c r="F40" s="406">
        <f aca="true" t="shared" si="13" ref="F40:R40">F17+F18+F19+F25+F38+F39</f>
        <v>4</v>
      </c>
      <c r="G40" s="406">
        <f t="shared" si="13"/>
        <v>1489</v>
      </c>
      <c r="H40" s="406">
        <f t="shared" si="13"/>
        <v>0</v>
      </c>
      <c r="I40" s="406">
        <f t="shared" si="13"/>
        <v>0</v>
      </c>
      <c r="J40" s="406">
        <f t="shared" si="13"/>
        <v>1489</v>
      </c>
      <c r="K40" s="406">
        <f t="shared" si="13"/>
        <v>183</v>
      </c>
      <c r="L40" s="406">
        <f t="shared" si="13"/>
        <v>9</v>
      </c>
      <c r="M40" s="406">
        <f t="shared" si="13"/>
        <v>4</v>
      </c>
      <c r="N40" s="406">
        <f t="shared" si="13"/>
        <v>188</v>
      </c>
      <c r="O40" s="406">
        <f t="shared" si="13"/>
        <v>0</v>
      </c>
      <c r="P40" s="406">
        <f t="shared" si="13"/>
        <v>0</v>
      </c>
      <c r="Q40" s="406">
        <f t="shared" si="13"/>
        <v>188</v>
      </c>
      <c r="R40" s="406">
        <f t="shared" si="13"/>
        <v>1301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629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630</v>
      </c>
      <c r="C44" s="412"/>
      <c r="D44" s="413"/>
      <c r="E44" s="413"/>
      <c r="F44" s="413"/>
      <c r="G44" s="407"/>
      <c r="H44" s="338" t="s">
        <v>631</v>
      </c>
      <c r="I44" s="338"/>
      <c r="J44" s="338"/>
      <c r="K44" s="414"/>
      <c r="L44" s="414"/>
      <c r="M44" s="414"/>
      <c r="N44" s="414"/>
      <c r="O44" s="415" t="s">
        <v>395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95">
      <selection activeCell="C112" activeCellId="1" sqref="E157:E159 C112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632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397</v>
      </c>
      <c r="B3" s="426" t="str">
        <f>'справка _1_БАЛАНС'!E3</f>
        <v>ДОБРОТИЦА БСК АД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 t="str">
        <f>'справка _1_БАЛАНС'!E5</f>
        <v>30.09.2010 год.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633</v>
      </c>
      <c r="B5" s="434"/>
      <c r="C5" s="435"/>
      <c r="D5" s="364"/>
      <c r="E5" s="436" t="s">
        <v>634</v>
      </c>
    </row>
    <row r="6" spans="1:14" s="353" customFormat="1" ht="23.25">
      <c r="A6" s="437" t="s">
        <v>478</v>
      </c>
      <c r="B6" s="438" t="s">
        <v>12</v>
      </c>
      <c r="C6" s="439" t="s">
        <v>635</v>
      </c>
      <c r="D6" s="440" t="s">
        <v>636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637</v>
      </c>
      <c r="E7" s="445" t="s">
        <v>638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18</v>
      </c>
      <c r="B8" s="443" t="s">
        <v>19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639</v>
      </c>
      <c r="B9" s="446" t="s">
        <v>640</v>
      </c>
      <c r="C9" s="447"/>
      <c r="D9" s="447"/>
      <c r="E9" s="448">
        <f>C9-D9</f>
        <v>0</v>
      </c>
      <c r="F9" s="449"/>
    </row>
    <row r="10" spans="1:6" ht="12">
      <c r="A10" s="444" t="s">
        <v>641</v>
      </c>
      <c r="B10" s="450"/>
      <c r="C10" s="451"/>
      <c r="D10" s="451"/>
      <c r="E10" s="448"/>
      <c r="F10" s="449"/>
    </row>
    <row r="11" spans="1:15" ht="12">
      <c r="A11" s="452" t="s">
        <v>642</v>
      </c>
      <c r="B11" s="453" t="s">
        <v>643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644</v>
      </c>
      <c r="B12" s="453" t="s">
        <v>645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6" ht="12">
      <c r="A15" s="452" t="s">
        <v>650</v>
      </c>
      <c r="B15" s="453" t="s">
        <v>651</v>
      </c>
      <c r="C15" s="447"/>
      <c r="D15" s="447"/>
      <c r="E15" s="448">
        <f t="shared" si="0"/>
        <v>0</v>
      </c>
      <c r="F15" s="449"/>
    </row>
    <row r="16" spans="1:15" ht="12">
      <c r="A16" s="452" t="s">
        <v>652</v>
      </c>
      <c r="B16" s="453" t="s">
        <v>653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654</v>
      </c>
      <c r="B17" s="453" t="s">
        <v>655</v>
      </c>
      <c r="C17" s="447"/>
      <c r="D17" s="447"/>
      <c r="E17" s="448">
        <f t="shared" si="0"/>
        <v>0</v>
      </c>
      <c r="F17" s="449"/>
    </row>
    <row r="18" spans="1:6" ht="12">
      <c r="A18" s="452" t="s">
        <v>648</v>
      </c>
      <c r="B18" s="453" t="s">
        <v>656</v>
      </c>
      <c r="C18" s="447"/>
      <c r="D18" s="447"/>
      <c r="E18" s="448">
        <f t="shared" si="0"/>
        <v>0</v>
      </c>
      <c r="F18" s="449"/>
    </row>
    <row r="19" spans="1:15" ht="12">
      <c r="A19" s="455" t="s">
        <v>657</v>
      </c>
      <c r="B19" s="446" t="s">
        <v>658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659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660</v>
      </c>
      <c r="B21" s="446" t="s">
        <v>661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662</v>
      </c>
      <c r="B23" s="457"/>
      <c r="C23" s="454"/>
      <c r="D23" s="451"/>
      <c r="E23" s="448"/>
      <c r="F23" s="449"/>
    </row>
    <row r="24" spans="1:15" ht="12">
      <c r="A24" s="452" t="s">
        <v>663</v>
      </c>
      <c r="B24" s="453" t="s">
        <v>664</v>
      </c>
      <c r="C24" s="454">
        <f>SUM(C25:C27)</f>
        <v>16</v>
      </c>
      <c r="D24" s="454">
        <f>SUM(D25:D27)</f>
        <v>16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3.5">
      <c r="A26" s="452" t="s">
        <v>667</v>
      </c>
      <c r="B26" s="453" t="s">
        <v>668</v>
      </c>
      <c r="C26" s="447">
        <v>16</v>
      </c>
      <c r="D26" s="447">
        <v>16</v>
      </c>
      <c r="E26" s="448">
        <f t="shared" si="0"/>
        <v>0</v>
      </c>
      <c r="F26" s="449"/>
    </row>
    <row r="27" spans="1:6" ht="12">
      <c r="A27" s="452" t="s">
        <v>669</v>
      </c>
      <c r="B27" s="453" t="s">
        <v>670</v>
      </c>
      <c r="C27" s="447"/>
      <c r="D27" s="447"/>
      <c r="E27" s="448">
        <f t="shared" si="0"/>
        <v>0</v>
      </c>
      <c r="F27" s="449"/>
    </row>
    <row r="28" spans="1:6" ht="13.5">
      <c r="A28" s="452" t="s">
        <v>671</v>
      </c>
      <c r="B28" s="453" t="s">
        <v>672</v>
      </c>
      <c r="C28" s="447">
        <v>4</v>
      </c>
      <c r="D28" s="447">
        <v>4</v>
      </c>
      <c r="E28" s="448">
        <f t="shared" si="0"/>
        <v>0</v>
      </c>
      <c r="F28" s="449"/>
    </row>
    <row r="29" spans="1:6" ht="12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</row>
    <row r="30" spans="1:6" ht="12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3.5">
      <c r="A31" s="452" t="s">
        <v>677</v>
      </c>
      <c r="B31" s="453" t="s">
        <v>678</v>
      </c>
      <c r="C31" s="447">
        <v>13</v>
      </c>
      <c r="D31" s="447">
        <v>13</v>
      </c>
      <c r="E31" s="448">
        <f t="shared" si="0"/>
        <v>0</v>
      </c>
      <c r="F31" s="449"/>
    </row>
    <row r="32" spans="1:6" ht="12">
      <c r="A32" s="452" t="s">
        <v>679</v>
      </c>
      <c r="B32" s="453" t="s">
        <v>680</v>
      </c>
      <c r="C32" s="447"/>
      <c r="D32" s="447"/>
      <c r="E32" s="448">
        <f t="shared" si="0"/>
        <v>0</v>
      </c>
      <c r="F32" s="449"/>
    </row>
    <row r="33" spans="1:15" ht="12">
      <c r="A33" s="452" t="s">
        <v>681</v>
      </c>
      <c r="B33" s="453" t="s">
        <v>682</v>
      </c>
      <c r="C33" s="458">
        <f>SUM(C34:C37)</f>
        <v>2</v>
      </c>
      <c r="D33" s="458">
        <f>SUM(D34:D37)</f>
        <v>2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683</v>
      </c>
      <c r="B34" s="453" t="s">
        <v>684</v>
      </c>
      <c r="C34" s="447">
        <v>2</v>
      </c>
      <c r="D34" s="447">
        <v>2</v>
      </c>
      <c r="E34" s="448">
        <f t="shared" si="0"/>
        <v>0</v>
      </c>
      <c r="F34" s="449"/>
    </row>
    <row r="35" spans="1:6" ht="12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6" ht="12">
      <c r="A37" s="452" t="s">
        <v>689</v>
      </c>
      <c r="B37" s="453" t="s">
        <v>690</v>
      </c>
      <c r="C37" s="447"/>
      <c r="D37" s="447"/>
      <c r="E37" s="448">
        <f t="shared" si="0"/>
        <v>0</v>
      </c>
      <c r="F37" s="449"/>
    </row>
    <row r="38" spans="1:15" ht="12">
      <c r="A38" s="452" t="s">
        <v>691</v>
      </c>
      <c r="B38" s="453" t="s">
        <v>692</v>
      </c>
      <c r="C38" s="454">
        <f>SUM(C39:C42)</f>
        <v>2</v>
      </c>
      <c r="D38" s="458">
        <f>SUM(D39:D42)</f>
        <v>2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">
      <c r="A41" s="452" t="s">
        <v>697</v>
      </c>
      <c r="B41" s="453" t="s">
        <v>698</v>
      </c>
      <c r="C41" s="447"/>
      <c r="D41" s="447"/>
      <c r="E41" s="448">
        <f t="shared" si="0"/>
        <v>0</v>
      </c>
      <c r="F41" s="449"/>
    </row>
    <row r="42" spans="1:6" ht="13.5">
      <c r="A42" s="452" t="s">
        <v>699</v>
      </c>
      <c r="B42" s="453" t="s">
        <v>700</v>
      </c>
      <c r="C42" s="447">
        <v>2</v>
      </c>
      <c r="D42" s="447">
        <v>2</v>
      </c>
      <c r="E42" s="448">
        <f t="shared" si="0"/>
        <v>0</v>
      </c>
      <c r="F42" s="449"/>
    </row>
    <row r="43" spans="1:15" ht="12">
      <c r="A43" s="455" t="s">
        <v>701</v>
      </c>
      <c r="B43" s="446" t="s">
        <v>702</v>
      </c>
      <c r="C43" s="451">
        <f>C24+C28+C29+C31+C30+C32+C33+C38</f>
        <v>37</v>
      </c>
      <c r="D43" s="451">
        <f>D24+D28+D29+D31+D30+D32+D33+D38</f>
        <v>37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703</v>
      </c>
      <c r="B44" s="450" t="s">
        <v>704</v>
      </c>
      <c r="C44" s="460">
        <f>C43+C21+C19+C9</f>
        <v>37</v>
      </c>
      <c r="D44" s="460">
        <f>D43+D21+D19+D9</f>
        <v>37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705</v>
      </c>
      <c r="B47" s="462"/>
      <c r="C47" s="465"/>
      <c r="D47" s="465"/>
      <c r="E47" s="465"/>
      <c r="F47" s="441" t="s">
        <v>283</v>
      </c>
    </row>
    <row r="48" spans="1:6" s="353" customFormat="1" ht="23.25">
      <c r="A48" s="437" t="s">
        <v>478</v>
      </c>
      <c r="B48" s="438" t="s">
        <v>12</v>
      </c>
      <c r="C48" s="466" t="s">
        <v>706</v>
      </c>
      <c r="D48" s="440" t="s">
        <v>707</v>
      </c>
      <c r="E48" s="440"/>
      <c r="F48" s="440" t="s">
        <v>708</v>
      </c>
    </row>
    <row r="49" spans="1:6" s="353" customFormat="1" ht="12">
      <c r="A49" s="437"/>
      <c r="B49" s="443"/>
      <c r="C49" s="466"/>
      <c r="D49" s="444" t="s">
        <v>637</v>
      </c>
      <c r="E49" s="444" t="s">
        <v>638</v>
      </c>
      <c r="F49" s="440"/>
    </row>
    <row r="50" spans="1:6" s="353" customFormat="1" ht="12">
      <c r="A50" s="440" t="s">
        <v>18</v>
      </c>
      <c r="B50" s="443" t="s">
        <v>19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709</v>
      </c>
      <c r="B51" s="457"/>
      <c r="C51" s="460"/>
      <c r="D51" s="460"/>
      <c r="E51" s="460"/>
      <c r="F51" s="468"/>
    </row>
    <row r="52" spans="1:16" ht="23.25">
      <c r="A52" s="452" t="s">
        <v>710</v>
      </c>
      <c r="B52" s="453" t="s">
        <v>711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712</v>
      </c>
      <c r="B53" s="453" t="s">
        <v>713</v>
      </c>
      <c r="C53" s="447"/>
      <c r="D53" s="447"/>
      <c r="E53" s="454">
        <f>C53-D53</f>
        <v>0</v>
      </c>
      <c r="F53" s="447"/>
    </row>
    <row r="54" spans="1:6" ht="12">
      <c r="A54" s="452" t="s">
        <v>714</v>
      </c>
      <c r="B54" s="453" t="s">
        <v>715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699</v>
      </c>
      <c r="B55" s="453" t="s">
        <v>716</v>
      </c>
      <c r="C55" s="447"/>
      <c r="D55" s="447"/>
      <c r="E55" s="454">
        <f t="shared" si="1"/>
        <v>0</v>
      </c>
      <c r="F55" s="447"/>
    </row>
    <row r="56" spans="1:16" ht="23.25">
      <c r="A56" s="452" t="s">
        <v>717</v>
      </c>
      <c r="B56" s="453" t="s">
        <v>718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719</v>
      </c>
      <c r="B57" s="453" t="s">
        <v>720</v>
      </c>
      <c r="C57" s="447"/>
      <c r="D57" s="447"/>
      <c r="E57" s="454">
        <f t="shared" si="1"/>
        <v>0</v>
      </c>
      <c r="F57" s="447"/>
    </row>
    <row r="58" spans="1:6" ht="12">
      <c r="A58" s="469" t="s">
        <v>721</v>
      </c>
      <c r="B58" s="453" t="s">
        <v>722</v>
      </c>
      <c r="C58" s="470"/>
      <c r="D58" s="470"/>
      <c r="E58" s="454">
        <f t="shared" si="1"/>
        <v>0</v>
      </c>
      <c r="F58" s="470"/>
    </row>
    <row r="59" spans="1:6" ht="12">
      <c r="A59" s="469" t="s">
        <v>723</v>
      </c>
      <c r="B59" s="453" t="s">
        <v>724</v>
      </c>
      <c r="C59" s="447"/>
      <c r="D59" s="447"/>
      <c r="E59" s="454">
        <f t="shared" si="1"/>
        <v>0</v>
      </c>
      <c r="F59" s="447"/>
    </row>
    <row r="60" spans="1:6" ht="12">
      <c r="A60" s="469" t="s">
        <v>721</v>
      </c>
      <c r="B60" s="453" t="s">
        <v>725</v>
      </c>
      <c r="C60" s="470"/>
      <c r="D60" s="470"/>
      <c r="E60" s="454">
        <f t="shared" si="1"/>
        <v>0</v>
      </c>
      <c r="F60" s="470"/>
    </row>
    <row r="61" spans="1:6" ht="12">
      <c r="A61" s="452" t="s">
        <v>143</v>
      </c>
      <c r="B61" s="453" t="s">
        <v>726</v>
      </c>
      <c r="C61" s="447"/>
      <c r="D61" s="447"/>
      <c r="E61" s="454">
        <f t="shared" si="1"/>
        <v>0</v>
      </c>
      <c r="F61" s="471"/>
    </row>
    <row r="62" spans="1:6" ht="12">
      <c r="A62" s="452" t="s">
        <v>146</v>
      </c>
      <c r="B62" s="453" t="s">
        <v>727</v>
      </c>
      <c r="C62" s="447"/>
      <c r="D62" s="447"/>
      <c r="E62" s="454">
        <f t="shared" si="1"/>
        <v>0</v>
      </c>
      <c r="F62" s="471"/>
    </row>
    <row r="63" spans="1:6" ht="12">
      <c r="A63" s="452" t="s">
        <v>728</v>
      </c>
      <c r="B63" s="453" t="s">
        <v>729</v>
      </c>
      <c r="C63" s="447"/>
      <c r="D63" s="447"/>
      <c r="E63" s="454">
        <f t="shared" si="1"/>
        <v>0</v>
      </c>
      <c r="F63" s="471"/>
    </row>
    <row r="64" spans="1:6" ht="12">
      <c r="A64" s="452" t="s">
        <v>730</v>
      </c>
      <c r="B64" s="453" t="s">
        <v>731</v>
      </c>
      <c r="C64" s="447"/>
      <c r="D64" s="447"/>
      <c r="E64" s="454">
        <f t="shared" si="1"/>
        <v>0</v>
      </c>
      <c r="F64" s="471"/>
    </row>
    <row r="65" spans="1:6" ht="12">
      <c r="A65" s="452" t="s">
        <v>732</v>
      </c>
      <c r="B65" s="453" t="s">
        <v>733</v>
      </c>
      <c r="C65" s="470"/>
      <c r="D65" s="470"/>
      <c r="E65" s="454">
        <f t="shared" si="1"/>
        <v>0</v>
      </c>
      <c r="F65" s="472"/>
    </row>
    <row r="66" spans="1:16" ht="12">
      <c r="A66" s="455" t="s">
        <v>734</v>
      </c>
      <c r="B66" s="446" t="s">
        <v>735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736</v>
      </c>
      <c r="B67" s="450"/>
      <c r="C67" s="451"/>
      <c r="D67" s="451"/>
      <c r="E67" s="454"/>
      <c r="F67" s="473"/>
    </row>
    <row r="68" spans="1:6" ht="12">
      <c r="A68" s="452" t="s">
        <v>737</v>
      </c>
      <c r="B68" s="474" t="s">
        <v>738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739</v>
      </c>
      <c r="B70" s="457"/>
      <c r="C70" s="451"/>
      <c r="D70" s="451"/>
      <c r="E70" s="454"/>
      <c r="F70" s="473"/>
    </row>
    <row r="71" spans="1:16" ht="23.25">
      <c r="A71" s="452" t="s">
        <v>710</v>
      </c>
      <c r="B71" s="453" t="s">
        <v>740</v>
      </c>
      <c r="C71" s="458">
        <f>SUM(C72:C74)</f>
        <v>140</v>
      </c>
      <c r="D71" s="458">
        <f>SUM(D72:D74)</f>
        <v>140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3.5">
      <c r="A72" s="452" t="s">
        <v>741</v>
      </c>
      <c r="B72" s="453" t="s">
        <v>742</v>
      </c>
      <c r="C72" s="447">
        <v>140</v>
      </c>
      <c r="D72" s="447">
        <v>140</v>
      </c>
      <c r="E72" s="454">
        <f t="shared" si="1"/>
        <v>0</v>
      </c>
      <c r="F72" s="471"/>
    </row>
    <row r="73" spans="1:6" ht="12">
      <c r="A73" s="452" t="s">
        <v>743</v>
      </c>
      <c r="B73" s="453" t="s">
        <v>744</v>
      </c>
      <c r="C73" s="447"/>
      <c r="D73" s="447"/>
      <c r="E73" s="454">
        <f t="shared" si="1"/>
        <v>0</v>
      </c>
      <c r="F73" s="471"/>
    </row>
    <row r="74" spans="1:6" ht="12">
      <c r="A74" s="452" t="s">
        <v>745</v>
      </c>
      <c r="B74" s="453" t="s">
        <v>746</v>
      </c>
      <c r="C74" s="447"/>
      <c r="D74" s="447"/>
      <c r="E74" s="454">
        <f t="shared" si="1"/>
        <v>0</v>
      </c>
      <c r="F74" s="471"/>
    </row>
    <row r="75" spans="1:16" ht="23.25">
      <c r="A75" s="452" t="s">
        <v>717</v>
      </c>
      <c r="B75" s="453" t="s">
        <v>747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748</v>
      </c>
      <c r="B76" s="453" t="s">
        <v>749</v>
      </c>
      <c r="C76" s="447"/>
      <c r="D76" s="447"/>
      <c r="E76" s="454">
        <f t="shared" si="1"/>
        <v>0</v>
      </c>
      <c r="F76" s="447"/>
    </row>
    <row r="77" spans="1:6" ht="12">
      <c r="A77" s="452" t="s">
        <v>750</v>
      </c>
      <c r="B77" s="453" t="s">
        <v>751</v>
      </c>
      <c r="C77" s="470"/>
      <c r="D77" s="470"/>
      <c r="E77" s="454">
        <f t="shared" si="1"/>
        <v>0</v>
      </c>
      <c r="F77" s="470"/>
    </row>
    <row r="78" spans="1:6" ht="12">
      <c r="A78" s="452" t="s">
        <v>752</v>
      </c>
      <c r="B78" s="453" t="s">
        <v>753</v>
      </c>
      <c r="C78" s="447"/>
      <c r="D78" s="447"/>
      <c r="E78" s="454">
        <f t="shared" si="1"/>
        <v>0</v>
      </c>
      <c r="F78" s="447"/>
    </row>
    <row r="79" spans="1:6" ht="12">
      <c r="A79" s="452" t="s">
        <v>721</v>
      </c>
      <c r="B79" s="453" t="s">
        <v>754</v>
      </c>
      <c r="C79" s="470"/>
      <c r="D79" s="470"/>
      <c r="E79" s="454">
        <f t="shared" si="1"/>
        <v>0</v>
      </c>
      <c r="F79" s="470"/>
    </row>
    <row r="80" spans="1:16" ht="12">
      <c r="A80" s="452" t="s">
        <v>755</v>
      </c>
      <c r="B80" s="453" t="s">
        <v>756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23.2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6" ht="12">
      <c r="A84" s="452" t="s">
        <v>763</v>
      </c>
      <c r="B84" s="453" t="s">
        <v>764</v>
      </c>
      <c r="C84" s="447"/>
      <c r="D84" s="447"/>
      <c r="E84" s="454">
        <f t="shared" si="1"/>
        <v>0</v>
      </c>
      <c r="F84" s="447"/>
    </row>
    <row r="85" spans="1:16" ht="12">
      <c r="A85" s="452" t="s">
        <v>765</v>
      </c>
      <c r="B85" s="453" t="s">
        <v>766</v>
      </c>
      <c r="C85" s="451">
        <f>SUM(C86:C90)+C94</f>
        <v>228</v>
      </c>
      <c r="D85" s="451">
        <f>SUM(D86:D90)+D94</f>
        <v>228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3.5">
      <c r="A86" s="452" t="s">
        <v>767</v>
      </c>
      <c r="B86" s="453" t="s">
        <v>768</v>
      </c>
      <c r="C86" s="447">
        <v>174</v>
      </c>
      <c r="D86" s="447">
        <v>174</v>
      </c>
      <c r="E86" s="454">
        <f t="shared" si="1"/>
        <v>0</v>
      </c>
      <c r="F86" s="447"/>
    </row>
    <row r="87" spans="1:6" ht="13.5">
      <c r="A87" s="452" t="s">
        <v>769</v>
      </c>
      <c r="B87" s="453" t="s">
        <v>770</v>
      </c>
      <c r="C87" s="447">
        <v>2</v>
      </c>
      <c r="D87" s="447">
        <v>2</v>
      </c>
      <c r="E87" s="454">
        <f t="shared" si="1"/>
        <v>0</v>
      </c>
      <c r="F87" s="447"/>
    </row>
    <row r="88" spans="1:6" ht="12">
      <c r="A88" s="452" t="s">
        <v>771</v>
      </c>
      <c r="B88" s="453" t="s">
        <v>772</v>
      </c>
      <c r="C88" s="447"/>
      <c r="D88" s="447"/>
      <c r="E88" s="454">
        <f t="shared" si="1"/>
        <v>0</v>
      </c>
      <c r="F88" s="447"/>
    </row>
    <row r="89" spans="1:6" ht="13.5">
      <c r="A89" s="452" t="s">
        <v>773</v>
      </c>
      <c r="B89" s="453" t="s">
        <v>774</v>
      </c>
      <c r="C89" s="447">
        <v>41</v>
      </c>
      <c r="D89" s="447">
        <v>41</v>
      </c>
      <c r="E89" s="454">
        <f t="shared" si="1"/>
        <v>0</v>
      </c>
      <c r="F89" s="447"/>
    </row>
    <row r="90" spans="1:16" ht="12">
      <c r="A90" s="452" t="s">
        <v>775</v>
      </c>
      <c r="B90" s="453" t="s">
        <v>776</v>
      </c>
      <c r="C90" s="460">
        <f>SUM(C91:C93)</f>
        <v>8</v>
      </c>
      <c r="D90" s="460">
        <f>SUM(D91:D93)</f>
        <v>8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777</v>
      </c>
      <c r="B91" s="453" t="s">
        <v>778</v>
      </c>
      <c r="C91" s="447"/>
      <c r="D91" s="447"/>
      <c r="E91" s="454">
        <f t="shared" si="1"/>
        <v>0</v>
      </c>
      <c r="F91" s="447"/>
    </row>
    <row r="92" spans="1:6" ht="13.5">
      <c r="A92" s="452" t="s">
        <v>685</v>
      </c>
      <c r="B92" s="453" t="s">
        <v>779</v>
      </c>
      <c r="C92" s="447">
        <v>4</v>
      </c>
      <c r="D92" s="447">
        <v>4</v>
      </c>
      <c r="E92" s="454">
        <f t="shared" si="1"/>
        <v>0</v>
      </c>
      <c r="F92" s="447"/>
    </row>
    <row r="93" spans="1:6" ht="12">
      <c r="A93" s="452" t="s">
        <v>689</v>
      </c>
      <c r="B93" s="453" t="s">
        <v>780</v>
      </c>
      <c r="C93" s="447">
        <v>4</v>
      </c>
      <c r="D93" s="447">
        <v>4</v>
      </c>
      <c r="E93" s="454">
        <f t="shared" si="1"/>
        <v>0</v>
      </c>
      <c r="F93" s="447"/>
    </row>
    <row r="94" spans="1:6" ht="12">
      <c r="A94" s="452" t="s">
        <v>781</v>
      </c>
      <c r="B94" s="453" t="s">
        <v>782</v>
      </c>
      <c r="C94" s="447">
        <v>3</v>
      </c>
      <c r="D94" s="447">
        <v>3</v>
      </c>
      <c r="E94" s="454">
        <f t="shared" si="1"/>
        <v>0</v>
      </c>
      <c r="F94" s="447"/>
    </row>
    <row r="95" spans="1:6" ht="13.5">
      <c r="A95" s="452" t="s">
        <v>783</v>
      </c>
      <c r="B95" s="453" t="s">
        <v>784</v>
      </c>
      <c r="C95" s="447">
        <v>19</v>
      </c>
      <c r="D95" s="447">
        <v>19</v>
      </c>
      <c r="E95" s="454">
        <f t="shared" si="1"/>
        <v>0</v>
      </c>
      <c r="F95" s="471"/>
    </row>
    <row r="96" spans="1:16" ht="12">
      <c r="A96" s="455" t="s">
        <v>785</v>
      </c>
      <c r="B96" s="474" t="s">
        <v>786</v>
      </c>
      <c r="C96" s="451">
        <f>C85+C80+C75+C71+C95</f>
        <v>387</v>
      </c>
      <c r="D96" s="451">
        <f>D85+D80+D75+D71+D95</f>
        <v>387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787</v>
      </c>
      <c r="B97" s="450" t="s">
        <v>788</v>
      </c>
      <c r="C97" s="451">
        <f>C96+C68+C66</f>
        <v>387</v>
      </c>
      <c r="D97" s="451">
        <f>D96+D68+D66</f>
        <v>387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789</v>
      </c>
      <c r="B99" s="418"/>
      <c r="C99" s="476"/>
      <c r="D99" s="476"/>
      <c r="E99" s="476"/>
      <c r="F99" s="478" t="s">
        <v>542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478</v>
      </c>
      <c r="B100" s="450" t="s">
        <v>479</v>
      </c>
      <c r="C100" s="440" t="s">
        <v>790</v>
      </c>
      <c r="D100" s="440" t="s">
        <v>791</v>
      </c>
      <c r="E100" s="440" t="s">
        <v>792</v>
      </c>
      <c r="F100" s="440" t="s">
        <v>793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18</v>
      </c>
      <c r="B101" s="450" t="s">
        <v>19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798</v>
      </c>
      <c r="B104" s="453" t="s">
        <v>799</v>
      </c>
      <c r="C104" s="447"/>
      <c r="D104" s="447"/>
      <c r="E104" s="447"/>
      <c r="F104" s="481">
        <f>C104+D104-E104</f>
        <v>0</v>
      </c>
    </row>
    <row r="105" spans="1:16" ht="12">
      <c r="A105" s="482" t="s">
        <v>800</v>
      </c>
      <c r="B105" s="450" t="s">
        <v>801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802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803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3.5">
      <c r="A109" s="486" t="s">
        <v>804</v>
      </c>
      <c r="B109" s="486"/>
      <c r="C109" s="486" t="s">
        <v>394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395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7">
      <selection activeCell="B31" activeCellId="1" sqref="E157:E159 B31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805</v>
      </c>
      <c r="F2" s="494"/>
      <c r="G2" s="494"/>
      <c r="H2" s="492"/>
      <c r="I2" s="492"/>
    </row>
    <row r="3" spans="1:9" ht="12">
      <c r="A3" s="492"/>
      <c r="B3" s="493"/>
      <c r="C3" s="496" t="s">
        <v>806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397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 t="str">
        <f>'справка _1_БАЛАНС'!E5</f>
        <v>30.09.2010 год.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807</v>
      </c>
    </row>
    <row r="7" spans="1:9" s="508" customFormat="1" ht="12">
      <c r="A7" s="505" t="s">
        <v>478</v>
      </c>
      <c r="B7" s="506"/>
      <c r="C7" s="507" t="s">
        <v>808</v>
      </c>
      <c r="D7" s="507"/>
      <c r="E7" s="507"/>
      <c r="F7" s="507" t="s">
        <v>809</v>
      </c>
      <c r="G7" s="507"/>
      <c r="H7" s="507"/>
      <c r="I7" s="507"/>
    </row>
    <row r="8" spans="1:9" s="508" customFormat="1" ht="21.75" customHeight="1">
      <c r="A8" s="505"/>
      <c r="B8" s="509" t="s">
        <v>12</v>
      </c>
      <c r="C8" s="510" t="s">
        <v>810</v>
      </c>
      <c r="D8" s="510" t="s">
        <v>811</v>
      </c>
      <c r="E8" s="510" t="s">
        <v>812</v>
      </c>
      <c r="F8" s="511" t="s">
        <v>813</v>
      </c>
      <c r="G8" s="512" t="s">
        <v>814</v>
      </c>
      <c r="H8" s="512"/>
      <c r="I8" s="512" t="s">
        <v>815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553</v>
      </c>
      <c r="H9" s="507" t="s">
        <v>554</v>
      </c>
      <c r="I9" s="512"/>
    </row>
    <row r="10" spans="1:9" s="518" customFormat="1" ht="12">
      <c r="A10" s="515" t="s">
        <v>18</v>
      </c>
      <c r="B10" s="516" t="s">
        <v>19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816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817</v>
      </c>
      <c r="B12" s="522" t="s">
        <v>818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819</v>
      </c>
      <c r="B13" s="522" t="s">
        <v>820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617</v>
      </c>
      <c r="B14" s="522" t="s">
        <v>821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822</v>
      </c>
      <c r="B15" s="522" t="s">
        <v>823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82</v>
      </c>
      <c r="B16" s="522" t="s">
        <v>824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585</v>
      </c>
      <c r="B17" s="528" t="s">
        <v>825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826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817</v>
      </c>
      <c r="B19" s="522" t="s">
        <v>827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828</v>
      </c>
      <c r="B20" s="522" t="s">
        <v>829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830</v>
      </c>
      <c r="B21" s="522" t="s">
        <v>831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832</v>
      </c>
      <c r="B22" s="522" t="s">
        <v>833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834</v>
      </c>
      <c r="B23" s="522" t="s">
        <v>835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836</v>
      </c>
      <c r="B24" s="522" t="s">
        <v>837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838</v>
      </c>
      <c r="B25" s="533" t="s">
        <v>839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840</v>
      </c>
      <c r="B26" s="528" t="s">
        <v>841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842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843</v>
      </c>
      <c r="B30" s="540"/>
      <c r="C30" s="540"/>
      <c r="D30" s="541" t="s">
        <v>844</v>
      </c>
      <c r="E30" s="542"/>
      <c r="F30" s="542"/>
      <c r="G30" s="542"/>
      <c r="H30" s="543" t="s">
        <v>395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132">
      <selection activeCell="E157" sqref="E157:E159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845</v>
      </c>
      <c r="B2" s="548"/>
      <c r="C2" s="548"/>
      <c r="D2" s="548"/>
      <c r="E2" s="548"/>
      <c r="F2" s="548"/>
    </row>
    <row r="3" spans="1:6" ht="12.75" customHeight="1">
      <c r="A3" s="548" t="s">
        <v>846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397</v>
      </c>
      <c r="B5" s="552" t="str">
        <f>'справка _1_БАЛАНС'!E3</f>
        <v>ДОБРОТИЦА БСК АД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847</v>
      </c>
      <c r="B6" s="556" t="s">
        <v>848</v>
      </c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283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849</v>
      </c>
      <c r="B8" s="566" t="s">
        <v>12</v>
      </c>
      <c r="C8" s="567" t="s">
        <v>850</v>
      </c>
      <c r="D8" s="567" t="s">
        <v>851</v>
      </c>
      <c r="E8" s="567" t="s">
        <v>852</v>
      </c>
      <c r="F8" s="567" t="s">
        <v>853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18</v>
      </c>
      <c r="B9" s="566" t="s">
        <v>19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854</v>
      </c>
      <c r="B10" s="571"/>
      <c r="C10" s="572"/>
      <c r="D10" s="572"/>
      <c r="E10" s="572"/>
      <c r="F10" s="572"/>
    </row>
    <row r="11" spans="1:6" ht="18" customHeight="1">
      <c r="A11" s="573" t="s">
        <v>855</v>
      </c>
      <c r="B11" s="574"/>
      <c r="C11" s="572"/>
      <c r="D11" s="572"/>
      <c r="E11" s="572"/>
      <c r="F11" s="572"/>
    </row>
    <row r="12" spans="1:6" ht="14.25" customHeight="1">
      <c r="A12" s="573" t="s">
        <v>856</v>
      </c>
      <c r="B12" s="574"/>
      <c r="C12" s="575">
        <v>603</v>
      </c>
      <c r="D12" s="576">
        <v>1</v>
      </c>
      <c r="E12" s="575"/>
      <c r="F12" s="577"/>
    </row>
    <row r="13" spans="1:6" ht="12.75">
      <c r="A13" s="573" t="s">
        <v>857</v>
      </c>
      <c r="B13" s="574"/>
      <c r="C13" s="575">
        <v>317</v>
      </c>
      <c r="D13" s="576">
        <v>1</v>
      </c>
      <c r="E13" s="575"/>
      <c r="F13" s="577"/>
    </row>
    <row r="14" spans="1:6" ht="12.75">
      <c r="A14" s="573" t="s">
        <v>858</v>
      </c>
      <c r="B14" s="574"/>
      <c r="C14" s="575">
        <v>150</v>
      </c>
      <c r="D14" s="576">
        <v>1</v>
      </c>
      <c r="E14" s="575"/>
      <c r="F14" s="577"/>
    </row>
    <row r="15" spans="1:6" ht="12.75">
      <c r="A15" s="573" t="s">
        <v>570</v>
      </c>
      <c r="B15" s="574"/>
      <c r="C15" s="575"/>
      <c r="D15" s="575"/>
      <c r="E15" s="575"/>
      <c r="F15" s="577">
        <f aca="true" t="shared" si="0" ref="F15:F26">C15-E15</f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585</v>
      </c>
      <c r="B27" s="579" t="s">
        <v>859</v>
      </c>
      <c r="C27" s="572">
        <f>SUM(C12:C26)</f>
        <v>1070</v>
      </c>
      <c r="D27" s="572"/>
      <c r="E27" s="572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860</v>
      </c>
      <c r="B28" s="582"/>
      <c r="C28" s="572"/>
      <c r="D28" s="572"/>
      <c r="E28" s="572"/>
      <c r="F28" s="580"/>
    </row>
    <row r="29" spans="1:6" ht="12.75">
      <c r="A29" s="573" t="s">
        <v>561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564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567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570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840</v>
      </c>
      <c r="B44" s="579" t="s">
        <v>861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862</v>
      </c>
      <c r="B45" s="582"/>
      <c r="C45" s="572"/>
      <c r="D45" s="572"/>
      <c r="E45" s="572"/>
      <c r="F45" s="580"/>
    </row>
    <row r="46" spans="1:6" ht="12.75">
      <c r="A46" s="573" t="s">
        <v>561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564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567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570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863</v>
      </c>
      <c r="B61" s="579" t="s">
        <v>864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865</v>
      </c>
      <c r="B62" s="582"/>
      <c r="C62" s="572"/>
      <c r="D62" s="572"/>
      <c r="E62" s="572"/>
      <c r="F62" s="580"/>
    </row>
    <row r="63" spans="1:6" ht="12.75">
      <c r="A63" s="573" t="s">
        <v>561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564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567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570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602</v>
      </c>
      <c r="B78" s="579" t="s">
        <v>866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867</v>
      </c>
      <c r="B79" s="579" t="s">
        <v>868</v>
      </c>
      <c r="C79" s="572">
        <f>C78+C61+C44+C27</f>
        <v>1070</v>
      </c>
      <c r="D79" s="572"/>
      <c r="E79" s="572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869</v>
      </c>
      <c r="B80" s="579"/>
      <c r="C80" s="572"/>
      <c r="D80" s="572"/>
      <c r="E80" s="572"/>
      <c r="F80" s="580"/>
    </row>
    <row r="81" spans="1:6" ht="14.25" customHeight="1">
      <c r="A81" s="573" t="s">
        <v>855</v>
      </c>
      <c r="B81" s="582"/>
      <c r="C81" s="572"/>
      <c r="D81" s="572"/>
      <c r="E81" s="572"/>
      <c r="F81" s="580"/>
    </row>
    <row r="82" spans="1:6" ht="12.75">
      <c r="A82" s="573" t="s">
        <v>870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871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567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570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585</v>
      </c>
      <c r="B97" s="579" t="s">
        <v>872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860</v>
      </c>
      <c r="B98" s="582"/>
      <c r="C98" s="572"/>
      <c r="D98" s="572"/>
      <c r="E98" s="572"/>
      <c r="F98" s="580"/>
    </row>
    <row r="99" spans="1:6" ht="12.75">
      <c r="A99" s="573" t="s">
        <v>561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564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567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570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840</v>
      </c>
      <c r="B114" s="579" t="s">
        <v>873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862</v>
      </c>
      <c r="B115" s="582"/>
      <c r="C115" s="572"/>
      <c r="D115" s="572"/>
      <c r="E115" s="572"/>
      <c r="F115" s="580"/>
    </row>
    <row r="116" spans="1:6" ht="12.75">
      <c r="A116" s="573" t="s">
        <v>561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564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567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570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863</v>
      </c>
      <c r="B131" s="579" t="s">
        <v>874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865</v>
      </c>
      <c r="B132" s="582"/>
      <c r="C132" s="572"/>
      <c r="D132" s="572"/>
      <c r="E132" s="572"/>
      <c r="F132" s="580"/>
    </row>
    <row r="133" spans="1:6" ht="12.75">
      <c r="A133" s="573" t="s">
        <v>561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564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567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570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602</v>
      </c>
      <c r="B148" s="579" t="s">
        <v>875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876</v>
      </c>
      <c r="B149" s="579" t="s">
        <v>877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878</v>
      </c>
      <c r="B151" s="588"/>
      <c r="C151" s="589" t="s">
        <v>879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880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2010-01-19T09:39:16Z</cp:lastPrinted>
  <dcterms:modified xsi:type="dcterms:W3CDTF">2008-03-25T08:09:51Z</dcterms:modified>
  <cp:category/>
  <cp:version/>
  <cp:contentType/>
  <cp:contentStatus/>
</cp:coreProperties>
</file>