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<sst xmlns="http://schemas.openxmlformats.org/spreadsheetml/2006/main" count="1074" uniqueCount="885">
  <si>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</si>
  <si>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</si>
  <si>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</si>
  <si>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</si>
  <si>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</si>
  <si>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</si>
  <si>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</si>
  <si>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</si>
  <si>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</si>
  <si>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</si>
  <si>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</si>
  <si>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</si>
  <si>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</si>
  <si>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</si>
  <si>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</si>
  <si>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</si>
  <si>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</si>
  <si>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</si>
  <si>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</si>
  <si>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</si>
  <si>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</si>
  <si>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</si>
  <si>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</si>
  <si>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</si>
  <si>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</si>
  <si>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</si>
  <si>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</si>
  <si>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</si>
  <si>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</si>
  <si>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</si>
  <si>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</si>
  <si>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</si>
  <si>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</si>
  <si>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</si>
  <si>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</si>
  <si>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</si>
  <si>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</si>
  <si>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</si>
  <si>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</si>
  <si>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</si>
  <si>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</si>
  <si>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</si>
  <si>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</si>
  <si>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</si>
  <si>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</si>
  <si>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</si>
  <si>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</si>
  <si>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</si>
  <si>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</si>
  <si>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</si>
  <si>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</si>
  <si>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</si>
  <si>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</si>
  <si>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</si>
  <si>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</si>
  <si>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</si>
  <si>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</si>
  <si>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</si>
  <si>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</si>
  <si>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</si>
  <si>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</si>
  <si>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</si>
  <si>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</si>
  <si>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</si>
  <si>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</si>
  <si>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</si>
  <si>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</si>
  <si>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</si>
  <si>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</si>
  <si>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</si>
  <si>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</si>
  <si>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</si>
  <si>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</si>
  <si>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</si>
  <si>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</si>
  <si>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</si>
  <si>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</si>
  <si>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</si>
  <si>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</si>
  <si>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</si>
  <si>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</si>
  <si>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</si>
  <si>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</si>
  <si>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</si>
  <si>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</si>
  <si>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</si>
  <si>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</si>
  <si>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</si>
  <si>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</si>
  <si>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</si>
  <si>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</si>
  <si>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</si>
  <si>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</si>
  <si>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</si>
  <si>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</si>
  <si>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</si>
  <si>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</si>
  <si>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</si>
  <si>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</si>
  <si>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</si>
  <si>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</si>
  <si>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</si>
  <si>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</si>
  <si>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</si>
  <si>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</si>
  <si>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</si>
  <si>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</si>
  <si>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</si>
  <si>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</si>
  <si>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</si>
  <si>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</si>
  <si>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</si>
  <si>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</si>
  <si>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</si>
  <si>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</si>
  <si>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</si>
  <si>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</si>
  <si>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</si>
  <si>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</si>
  <si>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</si>
  <si>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</si>
  <si>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</si>
  <si>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</si>
  <si>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</si>
  <si>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</si>
  <si>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</si>
  <si>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</si>
  <si>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</si>
  <si>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</si>
  <si>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</si>
  <si>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</si>
  <si>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</si>
  <si>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</si>
  <si>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</si>
  <si>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</si>
  <si>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</si>
  <si>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</si>
  <si>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</si>
  <si>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</si>
  <si>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</si>
  <si>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</si>
  <si>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</si>
  <si>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</si>
  <si>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</si>
  <si>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</si>
  <si>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</si>
  <si>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</si>
  <si>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</si>
  <si>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</si>
  <si>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</si>
  <si>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</si>
  <si>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</si>
  <si>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</si>
  <si>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</si>
  <si>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</si>
  <si>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</si>
  <si>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</si>
  <si>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</si>
  <si>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</si>
  <si>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</si>
  <si>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</si>
  <si>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</si>
  <si>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</si>
  <si>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</si>
  <si>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</si>
  <si>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</si>
  <si>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</si>
  <si>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</si>
  <si>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</si>
  <si>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</si>
  <si>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</si>
  <si>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</si>
  <si>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</si>
  <si>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</si>
  <si>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</si>
  <si>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</si>
  <si>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</si>
  <si>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</si>
  <si>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</si>
  <si>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</si>
  <si>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</si>
  <si>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</si>
  <si>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</si>
  <si>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</si>
  <si>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</si>
  <si>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</si>
  <si>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</si>
  <si>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</si>
  <si>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</si>
  <si>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</si>
  <si>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</si>
  <si>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</si>
  <si>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</si>
  <si>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</si>
  <si>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</si>
  <si>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</si>
  <si>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</si>
  <si>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</si>
  <si>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</si>
  <si>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</si>
  <si>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</si>
  <si>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</si>
  <si>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</si>
  <si>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</si>
  <si>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</si>
  <si>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</si>
  <si>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</si>
  <si>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</si>
  <si>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</si>
  <si>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</si>
  <si>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</si>
  <si>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</si>
  <si>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</si>
  <si>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</si>
  <si>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</si>
  <si>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</si>
  <si>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</si>
  <si>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</si>
  <si>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</si>
  <si>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</si>
  <si>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</si>
  <si>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</si>
  <si>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</si>
  <si>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</si>
  <si>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</si>
  <si>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</si>
  <si>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</si>
  <si>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</si>
  <si>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</si>
  <si>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</si>
  <si>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</si>
  <si>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</si>
  <si>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</si>
  <si>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</si>
  <si>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</si>
  <si>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</si>
  <si>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</si>
  <si>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</si>
  <si>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</si>
  <si>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</si>
  <si>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</si>
  <si>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</si>
  <si>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</si>
  <si>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</si>
  <si>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</si>
  <si>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</si>
  <si>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</si>
  <si>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</si>
  <si>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</si>
  <si>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</si>
  <si>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</si>
  <si>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</si>
  <si>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</si>
  <si>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</si>
  <si>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</si>
  <si>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</si>
  <si>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</si>
  <si>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</si>
  <si>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</si>
  <si>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</si>
  <si>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</si>
  <si>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</si>
  <si>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</si>
  <si>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</si>
  <si>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</si>
  <si>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</si>
  <si>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</si>
  <si>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</si>
  <si>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</si>
  <si>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</si>
  <si>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</si>
  <si>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</si>
  <si>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</si>
  <si>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</si>
  <si>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</si>
  <si>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</si>
  <si>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</si>
  <si>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</si>
  <si>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</si>
  <si>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</si>
  <si>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</si>
  <si>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</si>
  <si>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</si>
  <si>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</si>
  <si>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</si>
  <si>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</si>
  <si>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</si>
  <si>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</si>
  <si>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</si>
  <si>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</si>
  <si>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</si>
  <si>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</si>
  <si>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</si>
  <si>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</si>
  <si>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</si>
  <si>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</si>
  <si>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</si>
  <si>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</si>
  <si>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</si>
  <si>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</si>
  <si>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</si>
  <si>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</si>
  <si>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</si>
  <si>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</si>
  <si>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</si>
  <si>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</si>
  <si>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</si>
  <si>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</si>
  <si>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</si>
  <si>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</si>
  <si>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</si>
  <si>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</si>
  <si>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</si>
  <si>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</si>
  <si>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</si>
  <si>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</si>
  <si>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</si>
  <si>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</si>
  <si>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</si>
  <si>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</si>
  <si>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</si>
  <si>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</si>
  <si>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</si>
  <si>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</si>
  <si>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</si>
  <si>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</si>
  <si>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</si>
  <si>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</si>
  <si>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</si>
  <si>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</si>
  <si>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</si>
  <si>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</si>
  <si>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</si>
  <si>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</si>
  <si>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</si>
  <si>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</si>
  <si>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</si>
  <si>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</si>
  <si>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</si>
  <si>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</si>
  <si>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</si>
  <si>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</si>
  <si>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</si>
  <si>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</si>
  <si>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</si>
  <si>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</si>
  <si>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</si>
  <si>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</si>
  <si>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</si>
  <si>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</si>
  <si>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</si>
  <si>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</si>
  <si>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</si>
  <si>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</si>
  <si>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</si>
  <si>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</si>
  <si>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</si>
  <si>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</si>
  <si>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</si>
  <si>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</si>
  <si>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</si>
  <si>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</si>
  <si>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</si>
  <si>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</si>
  <si>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</si>
  <si>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</si>
  <si>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</si>
  <si>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</si>
  <si>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</si>
  <si>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</si>
  <si>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</si>
  <si>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</si>
  <si>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</si>
  <si>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</si>
  <si>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</si>
  <si>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</si>
  <si>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</si>
  <si>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</si>
  <si>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</si>
  <si>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</si>
  <si>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</si>
  <si>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</si>
  <si>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</si>
  <si>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</si>
  <si>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</si>
  <si>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</si>
  <si>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</si>
  <si>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</si>
  <si>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</si>
  <si>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</si>
  <si>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</si>
  <si>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</si>
  <si>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</si>
  <si>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</si>
  <si>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</si>
  <si>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</si>
  <si>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</si>
  <si>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</si>
  <si>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</si>
  <si>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</si>
  <si>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</si>
  <si>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</si>
  <si>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</si>
  <si>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</si>
  <si>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</si>
  <si>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</si>
  <si>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</si>
  <si>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</si>
  <si>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</si>
  <si>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</si>
  <si>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</si>
  <si>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</si>
  <si>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</si>
  <si>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</si>
  <si>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</si>
  <si>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</si>
  <si>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</si>
  <si>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</si>
  <si>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</si>
  <si>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</si>
  <si>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</si>
  <si>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</si>
  <si>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</si>
  <si>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</si>
  <si>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</si>
  <si>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</si>
  <si>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</si>
  <si>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</si>
  <si>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</si>
  <si>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</si>
  <si>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</si>
  <si>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</si>
  <si>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</si>
  <si>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</si>
  <si>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</si>
  <si>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</si>
  <si>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</si>
  <si>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</si>
  <si>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</si>
  <si>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</si>
  <si>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</si>
  <si>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</si>
  <si>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</si>
  <si>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</si>
  <si>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</si>
  <si>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</si>
  <si>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</si>
  <si>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</si>
  <si>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</si>
  <si>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</si>
  <si>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</si>
  <si>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</si>
  <si>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</si>
  <si>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</si>
  <si>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</si>
  <si>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</si>
  <si>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</si>
  <si>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</si>
  <si>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</si>
  <si>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</si>
  <si>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</si>
  <si>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</si>
  <si>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</si>
  <si>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</si>
  <si>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</si>
  <si>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</si>
  <si>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</si>
  <si>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</si>
  <si>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</si>
  <si>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</si>
  <si>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</si>
  <si>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</si>
  <si>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</si>
  <si>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</si>
  <si>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</si>
  <si>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</si>
  <si>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</si>
  <si>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</si>
  <si>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</si>
  <si>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</si>
  <si>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</si>
  <si>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</si>
  <si>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</si>
  <si>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</si>
  <si>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</si>
  <si>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</si>
  <si>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</si>
  <si>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</si>
  <si>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</si>
  <si>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</si>
  <si>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</si>
  <si>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</si>
  <si>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</si>
  <si>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</si>
  <si>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</si>
  <si>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</si>
  <si>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</si>
  <si>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</si>
  <si>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</si>
  <si>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</si>
  <si>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</si>
  <si>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</si>
  <si>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</si>
  <si>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</si>
  <si>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</si>
  <si>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</si>
  <si>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</si>
  <si>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</si>
  <si>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</si>
  <si>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</si>
  <si>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</si>
  <si>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</si>
  <si>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</si>
  <si>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</si>
  <si>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</si>
  <si>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</si>
  <si>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</si>
  <si>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</si>
  <si>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</si>
  <si>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</si>
  <si>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</si>
  <si>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</si>
  <si>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</si>
  <si>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</si>
  <si>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</si>
  <si>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</si>
  <si>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</si>
  <si>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</si>
  <si>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</si>
  <si>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</si>
  <si>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</si>
  <si>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</si>
  <si>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</si>
  <si>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</si>
  <si>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</si>
  <si>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</si>
  <si>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</si>
  <si>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</si>
  <si>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</si>
  <si>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</si>
  <si>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</si>
  <si>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</si>
  <si>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</si>
  <si>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</si>
  <si>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</si>
  <si>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</si>
  <si>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</si>
  <si>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</si>
  <si>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</si>
  <si>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</si>
  <si>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</si>
  <si>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</si>
  <si>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</si>
  <si>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</si>
  <si>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</si>
  <si>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</si>
  <si>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</si>
  <si>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</si>
  <si>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</si>
  <si>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</si>
  <si>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</si>
  <si>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</si>
  <si>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</si>
  <si>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</si>
  <si>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</si>
  <si>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</si>
  <si>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</si>
  <si>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</si>
  <si>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</si>
  <si>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</si>
  <si>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</si>
  <si>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</si>
  <si>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</si>
  <si>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</si>
  <si>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</si>
  <si>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</si>
  <si>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</si>
  <si>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</si>
  <si>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</si>
  <si>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</si>
  <si>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</si>
  <si>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</si>
  <si>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</si>
  <si>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</si>
  <si>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</si>
  <si>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</si>
  <si>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</si>
  <si>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</si>
  <si>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</si>
  <si>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</si>
  <si>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</si>
  <si>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</si>
  <si>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</si>
  <si>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</si>
  <si>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</si>
  <si>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</si>
  <si>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</si>
  <si>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</si>
  <si>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</si>
  <si>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</si>
  <si>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</si>
  <si>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</si>
  <si>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</si>
  <si>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</si>
  <si>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</si>
  <si>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</si>
  <si>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</si>
  <si>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</si>
  <si>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</si>
  <si>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</si>
  <si>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</si>
  <si>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</si>
  <si>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</si>
  <si>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</si>
  <si>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</si>
  <si>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</si>
  <si>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</si>
  <si>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</si>
  <si>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</si>
  <si>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</si>
  <si>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</si>
  <si>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</si>
  <si>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</si>
  <si>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</si>
  <si>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</si>
  <si>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</si>
  <si>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</si>
  <si>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</si>
  <si>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</si>
  <si>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</si>
  <si>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</si>
  <si>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</si>
  <si>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</si>
  <si>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</si>
  <si>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</si>
  <si>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</si>
  <si>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</si>
  <si>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</si>
  <si>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</si>
  <si>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</si>
  <si>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</si>
  <si>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</si>
  <si>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</si>
  <si>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</si>
  <si>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</si>
  <si>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</si>
  <si>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</si>
  <si>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</si>
  <si>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</si>
  <si>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</si>
  <si>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</si>
  <si>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</si>
  <si>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</si>
  <si>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</si>
  <si>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</si>
  <si>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</si>
  <si>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</si>
  <si>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</si>
  <si>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</si>
  <si>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</si>
  <si>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</si>
  <si>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</si>
  <si>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</si>
  <si>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</si>
  <si>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</si>
  <si>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</si>
  <si>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</si>
  <si>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</si>
  <si>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</si>
  <si>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</si>
  <si>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</si>
  <si>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</si>
  <si>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</si>
  <si>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</si>
  <si>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</si>
  <si>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</si>
  <si>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</si>
  <si>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</si>
  <si>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</si>
  <si>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</si>
  <si>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</si>
  <si>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</si>
  <si>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</si>
  <si>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</si>
  <si>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</si>
  <si>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</si>
  <si>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</si>
  <si>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</si>
  <si>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</si>
  <si>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</si>
  <si>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</si>
  <si>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</si>
  <si>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</si>
  <si>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</si>
  <si>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</si>
  <si>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</si>
  <si>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</si>
  <si>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</si>
  <si>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</si>
  <si>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</si>
  <si>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</si>
  <si>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</si>
  <si>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</si>
  <si>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</si>
  <si>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</si>
  <si>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</si>
  <si>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</si>
  <si>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</si>
  <si>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</si>
  <si>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</si>
  <si>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</si>
  <si>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</si>
  <si>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</si>
  <si>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</si>
  <si>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</si>
  <si>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</si>
  <si>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</si>
  <si>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</si>
  <si>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</si>
  <si>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</si>
  <si>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</si>
  <si>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</si>
  <si>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</si>
  <si>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</si>
  <si>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</si>
  <si>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</si>
  <si>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</si>
  <si>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</si>
  <si>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</si>
  <si>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</si>
  <si>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</si>
  <si>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</si>
  <si>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</si>
  <si>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</si>
  <si>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</si>
  <si>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</si>
  <si>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</si>
  <si>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</si>
  <si>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</si>
  <si>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</si>
  <si>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</si>
  <si>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</si>
  <si>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</si>
  <si>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</si>
  <si>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</si>
  <si>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</si>
  <si>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</si>
  <si>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</si>
  <si>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</si>
  <si>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</si>
  <si>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</si>
  <si>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</si>
  <si>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</si>
  <si>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</si>
  <si>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</si>
  <si>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</si>
  <si>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</si>
  <si>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</si>
  <si>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</si>
  <si>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</si>
  <si>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</si>
  <si>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</si>
  <si>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</si>
  <si>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</si>
  <si>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</si>
  <si>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</si>
  <si>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</si>
  <si>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</si>
  <si>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</si>
  <si>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</si>
  <si>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</si>
  <si>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</si>
  <si>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</si>
  <si>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</si>
  <si>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</si>
  <si>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</si>
  <si>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</si>
  <si>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</si>
  <si>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</si>
  <si>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</si>
  <si>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</si>
  <si>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</si>
  <si>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</si>
  <si>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</si>
  <si>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</si>
  <si>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</si>
  <si>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</si>
  <si>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</si>
  <si>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</si>
  <si>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</si>
  <si>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</si>
  <si>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</si>
  <si>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</si>
  <si>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</si>
  <si>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</si>
  <si>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</si>
  <si>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</si>
  <si>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</si>
  <si>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</si>
  <si>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</si>
  <si>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</si>
  <si>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</si>
  <si>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</si>
  <si>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</si>
  <si>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</si>
  <si>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</si>
  <si>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</si>
  <si>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</si>
  <si>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</si>
  <si>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</si>
  <si>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</si>
  <si>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</si>
  <si>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</si>
  <si>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</si>
  <si>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</si>
  <si>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</si>
  <si>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</si>
  <si>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</si>
  <si>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</si>
  <si>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</si>
  <si>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</si>
  <si>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</si>
  <si>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</si>
  <si>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</si>
  <si>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</si>
  <si>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</si>
  <si>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</si>
  <si>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</si>
  <si>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</si>
  <si>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</si>
  <si>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</si>
  <si>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</si>
  <si>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</si>
  <si>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</si>
  <si>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</si>
  <si>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</si>
  <si>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</si>
  <si>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</si>
  <si>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</si>
  <si>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</si>
  <si>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</si>
  <si>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</si>
  <si>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</si>
  <si>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</si>
  <si>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</si>
  <si>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</si>
  <si>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</si>
  <si>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</si>
  <si>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</si>
  <si>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</si>
  <si>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</si>
  <si>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</si>
  <si>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</si>
  <si>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</si>
  <si>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</si>
  <si>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</si>
  <si>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</si>
  <si>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</si>
  <si>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</si>
  <si>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</si>
  <si>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</si>
  <si>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</si>
  <si>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</si>
  <si>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</si>
  <si>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</si>
  <si>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</si>
  <si>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</si>
  <si>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</si>
  <si>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</si>
  <si>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</si>
  <si>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</si>
  <si>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</si>
  <si>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</si>
  <si>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</si>
  <si>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</si>
  <si>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</si>
  <si>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</si>
  <si>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</si>
  <si>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01.01.2013 г. до 30.09.2013 г.</t>
  </si>
  <si>
    <t>Дата на съставяне: 15.10.2013 г.</t>
  </si>
  <si>
    <t>15.10.2013 г.</t>
  </si>
  <si>
    <t xml:space="preserve">Дата на съставяне:     15.10.2013 г.                                  </t>
  </si>
  <si>
    <t xml:space="preserve">Дата  на съставяне:15.10.2013 г.                                                                                                                                </t>
  </si>
  <si>
    <t xml:space="preserve">Дата на съставяне: 15.10.2013 г.                    </t>
  </si>
  <si>
    <t>Дата на съставяне:15.10.2013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</si>
</sst>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5">
      <selection activeCell="A101" sqref="A10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4632</v>
      </c>
      <c r="D12" s="151">
        <v>4875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8123</v>
      </c>
      <c r="D19" s="155">
        <f>SUM(D11:D18)</f>
        <v>8366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1669</v>
      </c>
      <c r="H27" s="154">
        <f>SUM(H28:H30)</f>
        <v>781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1669</v>
      </c>
      <c r="H28" s="152">
        <v>1042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-261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-237</v>
      </c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1432</v>
      </c>
      <c r="H33" s="154">
        <f>H27+H31+H32</f>
        <v>775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10585</v>
      </c>
      <c r="H36" s="154">
        <f>H25+H17+H33</f>
        <v>9928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14139</v>
      </c>
      <c r="D55" s="155">
        <f>D19+D20+D21+D27+D32+D45+D51+D53+D54</f>
        <v>14382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</v>
      </c>
      <c r="D58" s="151">
        <v>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3088</v>
      </c>
      <c r="H61" s="154">
        <f>SUM(H62:H68)</f>
        <v>3769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4</v>
      </c>
      <c r="E64" s="237" t="s">
        <v>200</v>
      </c>
      <c r="F64" s="242" t="s">
        <v>201</v>
      </c>
      <c r="G64" s="152">
        <v>455</v>
      </c>
      <c r="H64" s="152">
        <v>422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47</v>
      </c>
      <c r="H66" s="152">
        <v>34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13</v>
      </c>
      <c r="D68" s="151">
        <v>11</v>
      </c>
      <c r="E68" s="237" t="s">
        <v>213</v>
      </c>
      <c r="F68" s="242" t="s">
        <v>214</v>
      </c>
      <c r="G68" s="152">
        <v>2574</v>
      </c>
      <c r="H68" s="152">
        <v>3302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527</v>
      </c>
      <c r="H69" s="152">
        <v>829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3615</v>
      </c>
      <c r="H71" s="161">
        <f>H59+H60+H61+H69+H70</f>
        <v>4598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53</v>
      </c>
      <c r="D75" s="155">
        <f>SUM(D67:D74)</f>
        <v>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3615</v>
      </c>
      <c r="H79" s="162">
        <f>H71+H74+H75+H76</f>
        <v>4598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152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158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61</v>
      </c>
      <c r="D93" s="155">
        <f>D64+D75+D84+D91+D92</f>
        <v>224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14200</v>
      </c>
      <c r="D94" s="164">
        <f>D93+D55</f>
        <v>14606</v>
      </c>
      <c r="E94" s="449" t="s">
        <v>270</v>
      </c>
      <c r="F94" s="289" t="s">
        <v>271</v>
      </c>
      <c r="G94" s="165">
        <f>G36+G39+G55+G79</f>
        <v>14200</v>
      </c>
      <c r="H94" s="165">
        <f>H36+H39+H55+H79</f>
        <v>14606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H23" sqref="H2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01.01.2013 г. до 30.09.2013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</v>
      </c>
      <c r="D9" s="46">
        <v>13</v>
      </c>
      <c r="E9" s="298" t="s">
        <v>284</v>
      </c>
      <c r="F9" s="549" t="s">
        <v>285</v>
      </c>
      <c r="G9" s="550">
        <v>3</v>
      </c>
      <c r="H9" s="550">
        <v>0</v>
      </c>
    </row>
    <row r="10" spans="1:8" ht="12">
      <c r="A10" s="298" t="s">
        <v>286</v>
      </c>
      <c r="B10" s="299" t="s">
        <v>287</v>
      </c>
      <c r="C10" s="46">
        <v>13</v>
      </c>
      <c r="D10" s="46">
        <v>29</v>
      </c>
      <c r="E10" s="298" t="s">
        <v>288</v>
      </c>
      <c r="F10" s="549" t="s">
        <v>289</v>
      </c>
      <c r="G10" s="550">
        <v>5</v>
      </c>
      <c r="H10" s="550"/>
    </row>
    <row r="11" spans="1:8" ht="12">
      <c r="A11" s="298" t="s">
        <v>290</v>
      </c>
      <c r="B11" s="299" t="s">
        <v>291</v>
      </c>
      <c r="C11" s="46">
        <v>162</v>
      </c>
      <c r="D11" s="46">
        <v>163</v>
      </c>
      <c r="E11" s="300" t="s">
        <v>292</v>
      </c>
      <c r="F11" s="549" t="s">
        <v>293</v>
      </c>
      <c r="G11" s="550">
        <v>8</v>
      </c>
      <c r="H11" s="550">
        <v>0</v>
      </c>
    </row>
    <row r="12" spans="1:8" ht="12">
      <c r="A12" s="298" t="s">
        <v>294</v>
      </c>
      <c r="B12" s="299" t="s">
        <v>295</v>
      </c>
      <c r="C12" s="46">
        <v>97</v>
      </c>
      <c r="D12" s="46">
        <v>82</v>
      </c>
      <c r="E12" s="300" t="s">
        <v>78</v>
      </c>
      <c r="F12" s="549" t="s">
        <v>296</v>
      </c>
      <c r="G12" s="550">
        <v>19</v>
      </c>
      <c r="H12" s="550">
        <v>59</v>
      </c>
    </row>
    <row r="13" spans="1:18" ht="12">
      <c r="A13" s="298" t="s">
        <v>297</v>
      </c>
      <c r="B13" s="299" t="s">
        <v>298</v>
      </c>
      <c r="C13" s="46">
        <v>16</v>
      </c>
      <c r="D13" s="46">
        <v>13</v>
      </c>
      <c r="E13" s="301" t="s">
        <v>51</v>
      </c>
      <c r="F13" s="551" t="s">
        <v>299</v>
      </c>
      <c r="G13" s="548">
        <f>SUM(G9:G12)</f>
        <v>35</v>
      </c>
      <c r="H13" s="548">
        <f>SUM(H9:H12)</f>
        <v>59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19</v>
      </c>
      <c r="D16" s="47">
        <v>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317</v>
      </c>
      <c r="D19" s="49">
        <f>SUM(D9:D15)+D16</f>
        <v>300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45</v>
      </c>
    </row>
    <row r="22" spans="1:8" ht="24">
      <c r="A22" s="304" t="s">
        <v>323</v>
      </c>
      <c r="B22" s="305" t="s">
        <v>324</v>
      </c>
      <c r="C22" s="46">
        <v>5</v>
      </c>
      <c r="D22" s="46">
        <v>16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57</v>
      </c>
      <c r="E23" s="298" t="s">
        <v>329</v>
      </c>
      <c r="F23" s="552" t="s">
        <v>330</v>
      </c>
      <c r="G23" s="550">
        <v>50</v>
      </c>
      <c r="H23" s="550">
        <v>263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50</v>
      </c>
      <c r="H24" s="548">
        <f>SUM(H19:H23)</f>
        <v>309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</v>
      </c>
      <c r="D26" s="49">
        <f>SUM(D22:D25)</f>
        <v>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322</v>
      </c>
      <c r="D28" s="50">
        <f>D26+D19</f>
        <v>374</v>
      </c>
      <c r="E28" s="127" t="s">
        <v>338</v>
      </c>
      <c r="F28" s="554" t="s">
        <v>339</v>
      </c>
      <c r="G28" s="548">
        <f>G13+G15+G24</f>
        <v>85</v>
      </c>
      <c r="H28" s="548">
        <f>H13+H15+H24</f>
        <v>368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237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322</v>
      </c>
      <c r="D33" s="49">
        <f>D28-D31+D32</f>
        <v>374</v>
      </c>
      <c r="E33" s="127" t="s">
        <v>352</v>
      </c>
      <c r="F33" s="554" t="s">
        <v>353</v>
      </c>
      <c r="G33" s="53">
        <f>G32-G31+G28</f>
        <v>85</v>
      </c>
      <c r="H33" s="53">
        <f>H32-H31+H28</f>
        <v>368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237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237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237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322</v>
      </c>
      <c r="D42" s="53">
        <f>D33+D35+D39</f>
        <v>374</v>
      </c>
      <c r="E42" s="128" t="s">
        <v>379</v>
      </c>
      <c r="F42" s="129" t="s">
        <v>380</v>
      </c>
      <c r="G42" s="53">
        <f>G39+G33</f>
        <v>322</v>
      </c>
      <c r="H42" s="53">
        <f>H39+H33</f>
        <v>374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880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3">
      <selection activeCell="D46" sqref="D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01.01.2013 г. до 30.09.2013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106</v>
      </c>
      <c r="D10" s="54">
        <v>145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-35</v>
      </c>
      <c r="D11" s="54">
        <v>-72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-67</v>
      </c>
      <c r="D13" s="54">
        <v>-41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</v>
      </c>
      <c r="D20" s="55">
        <f>SUM(D10:D19)</f>
        <v>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-6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-5</v>
      </c>
      <c r="D39" s="54">
        <v>-16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</v>
      </c>
      <c r="D42" s="55">
        <f>SUM(D34:D41)</f>
        <v>-23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4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6</v>
      </c>
      <c r="D44" s="132">
        <v>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5</v>
      </c>
      <c r="D45" s="55">
        <f>D44+D43</f>
        <v>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5</v>
      </c>
      <c r="D46" s="56">
        <v>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K20" sqref="K2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01.01.2013 г. до 30.09.2013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1042</v>
      </c>
      <c r="J11" s="58">
        <f>'справка №1-БАЛАНС'!H29+'справка №1-БАЛАНС'!H32</f>
        <v>-267</v>
      </c>
      <c r="K11" s="60"/>
      <c r="L11" s="344">
        <f>SUM(C11:K11)</f>
        <v>9928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1042</v>
      </c>
      <c r="J15" s="61">
        <f t="shared" si="2"/>
        <v>-267</v>
      </c>
      <c r="K15" s="61">
        <f t="shared" si="2"/>
        <v>0</v>
      </c>
      <c r="L15" s="344">
        <f t="shared" si="1"/>
        <v>9928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-237</v>
      </c>
      <c r="K16" s="60"/>
      <c r="L16" s="344">
        <f t="shared" si="1"/>
        <v>-237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627</v>
      </c>
      <c r="J20" s="60">
        <v>267</v>
      </c>
      <c r="K20" s="60"/>
      <c r="L20" s="344">
        <f t="shared" si="1"/>
        <v>894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1669</v>
      </c>
      <c r="J29" s="59">
        <f t="shared" si="6"/>
        <v>-237</v>
      </c>
      <c r="K29" s="59">
        <f t="shared" si="6"/>
        <v>0</v>
      </c>
      <c r="L29" s="344">
        <f t="shared" si="1"/>
        <v>10585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1669</v>
      </c>
      <c r="J32" s="59">
        <f t="shared" si="7"/>
        <v>-237</v>
      </c>
      <c r="K32" s="59">
        <f t="shared" si="7"/>
        <v>0</v>
      </c>
      <c r="L32" s="344">
        <f t="shared" si="1"/>
        <v>10585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8" t="s">
        <v>868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7">
      <selection activeCell="M47" sqref="M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01.01.2013 г. до 30.09.2013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1240</v>
      </c>
      <c r="L10" s="65">
        <v>162</v>
      </c>
      <c r="M10" s="65"/>
      <c r="N10" s="74">
        <f aca="true" t="shared" si="4" ref="N10:N39">K10+L10-M10</f>
        <v>1402</v>
      </c>
      <c r="O10" s="65"/>
      <c r="P10" s="65"/>
      <c r="Q10" s="74">
        <f t="shared" si="0"/>
        <v>1402</v>
      </c>
      <c r="R10" s="74">
        <f t="shared" si="1"/>
        <v>4632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</v>
      </c>
      <c r="F11" s="189"/>
      <c r="G11" s="74">
        <f t="shared" si="2"/>
        <v>151</v>
      </c>
      <c r="H11" s="65"/>
      <c r="I11" s="65"/>
      <c r="J11" s="74">
        <f t="shared" si="3"/>
        <v>151</v>
      </c>
      <c r="K11" s="65">
        <v>149</v>
      </c>
      <c r="L11" s="65">
        <v>0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3</v>
      </c>
      <c r="F17" s="194">
        <f>SUM(F9:F16)</f>
        <v>0</v>
      </c>
      <c r="G17" s="74">
        <f t="shared" si="2"/>
        <v>9736</v>
      </c>
      <c r="H17" s="75">
        <f>SUM(H9:H16)</f>
        <v>0</v>
      </c>
      <c r="I17" s="75">
        <f>SUM(I9:I16)</f>
        <v>0</v>
      </c>
      <c r="J17" s="74">
        <f t="shared" si="3"/>
        <v>9736</v>
      </c>
      <c r="K17" s="75">
        <f>SUM(K9:K16)</f>
        <v>1451</v>
      </c>
      <c r="L17" s="75">
        <f>SUM(L9:L16)</f>
        <v>162</v>
      </c>
      <c r="M17" s="75">
        <f>SUM(M9:M16)</f>
        <v>0</v>
      </c>
      <c r="N17" s="74">
        <f t="shared" si="4"/>
        <v>1613</v>
      </c>
      <c r="O17" s="75">
        <f>SUM(O9:O16)</f>
        <v>0</v>
      </c>
      <c r="P17" s="75">
        <f>SUM(P9:P16)</f>
        <v>0</v>
      </c>
      <c r="Q17" s="74">
        <f t="shared" si="5"/>
        <v>1613</v>
      </c>
      <c r="R17" s="74">
        <f t="shared" si="6"/>
        <v>8123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15752</v>
      </c>
      <c r="H40" s="438">
        <f t="shared" si="13"/>
        <v>0</v>
      </c>
      <c r="I40" s="438">
        <f t="shared" si="13"/>
        <v>0</v>
      </c>
      <c r="J40" s="438">
        <f t="shared" si="13"/>
        <v>15752</v>
      </c>
      <c r="K40" s="438">
        <f t="shared" si="13"/>
        <v>1451</v>
      </c>
      <c r="L40" s="438">
        <f t="shared" si="13"/>
        <v>162</v>
      </c>
      <c r="M40" s="438">
        <f t="shared" si="13"/>
        <v>0</v>
      </c>
      <c r="N40" s="438">
        <f t="shared" si="13"/>
        <v>1613</v>
      </c>
      <c r="O40" s="438">
        <f t="shared" si="13"/>
        <v>0</v>
      </c>
      <c r="P40" s="438">
        <f t="shared" si="13"/>
        <v>0</v>
      </c>
      <c r="Q40" s="438">
        <f t="shared" si="13"/>
        <v>1613</v>
      </c>
      <c r="R40" s="438">
        <f t="shared" si="13"/>
        <v>14139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93" sqref="D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01.01.2013 г. до 30.09.2013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40</v>
      </c>
      <c r="D38" s="105">
        <f>SUM(D39:D42)</f>
        <v>0</v>
      </c>
      <c r="E38" s="121">
        <f>SUM(E39:E42)</f>
        <v>40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40</v>
      </c>
      <c r="D42" s="108"/>
      <c r="E42" s="120">
        <f t="shared" si="0"/>
        <v>40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53</v>
      </c>
      <c r="D43" s="104">
        <f>D24+D28+D29+D31+D30+D32+D33+D38</f>
        <v>13</v>
      </c>
      <c r="E43" s="118">
        <f>E24+E28+E29+E31+E30+E32+E33+E38</f>
        <v>40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53</v>
      </c>
      <c r="D44" s="103">
        <f>D43+D21+D19+D9</f>
        <v>13</v>
      </c>
      <c r="E44" s="118">
        <f>E43+E21+E19+E9</f>
        <v>40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3088</v>
      </c>
      <c r="D85" s="104">
        <f>SUM(D86:D90)+D94</f>
        <v>61</v>
      </c>
      <c r="E85" s="104">
        <f>SUM(E86:E90)+E94</f>
        <v>3027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455</v>
      </c>
      <c r="D87" s="108"/>
      <c r="E87" s="119">
        <f t="shared" si="1"/>
        <v>455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47</v>
      </c>
      <c r="D89" s="108">
        <v>47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2572</v>
      </c>
      <c r="D90" s="103">
        <f>SUM(D91:D93)</f>
        <v>0</v>
      </c>
      <c r="E90" s="103">
        <f>SUM(E91:E93)</f>
        <v>2572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718</v>
      </c>
      <c r="D92" s="108"/>
      <c r="E92" s="119">
        <f t="shared" si="1"/>
        <v>718</v>
      </c>
      <c r="F92" s="108"/>
    </row>
    <row r="93" spans="1:6" ht="12">
      <c r="A93" s="396" t="s">
        <v>663</v>
      </c>
      <c r="B93" s="397" t="s">
        <v>754</v>
      </c>
      <c r="C93" s="108">
        <v>1854</v>
      </c>
      <c r="D93" s="108"/>
      <c r="E93" s="119">
        <f t="shared" si="1"/>
        <v>1854</v>
      </c>
      <c r="F93" s="108"/>
    </row>
    <row r="94" spans="1:6" ht="12">
      <c r="A94" s="396" t="s">
        <v>755</v>
      </c>
      <c r="B94" s="397" t="s">
        <v>756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527</v>
      </c>
      <c r="D95" s="108"/>
      <c r="E95" s="119">
        <f t="shared" si="1"/>
        <v>527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3615</v>
      </c>
      <c r="D96" s="104">
        <f>D85+D80+D75+D71+D95</f>
        <v>61</v>
      </c>
      <c r="E96" s="104">
        <f>E85+E80+E75+E71+E95</f>
        <v>3554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3615</v>
      </c>
      <c r="D97" s="104">
        <f>D96+D68+D66</f>
        <v>61</v>
      </c>
      <c r="E97" s="104">
        <f>E96+E68+E66</f>
        <v>3554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01.01.2013 г. до 30.09.2013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0</v>
      </c>
      <c r="D12" s="98"/>
      <c r="E12" s="98"/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01.01.2013 г. до 30.09.2013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2013-10-14T06:20:32Z</cp:lastPrinted>
  <dcterms:created xsi:type="dcterms:W3CDTF">2000-06-29T12:02:40Z</dcterms:created>
  <dcterms:modified xsi:type="dcterms:W3CDTF">2013-10-14T06:41:28Z</dcterms:modified>
  <cp:category/>
  <cp:version/>
  <cp:contentType/>
  <cp:contentStatus/>
</cp:coreProperties>
</file>