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<sst xmlns="http://schemas.openxmlformats.org/spreadsheetml/2006/main" count="4322" uniqueCount="1003">
  <si>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</si>
  <si>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</si>
  <si>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</si>
  <si>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</si>
  <si>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</si>
  <si>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</si>
  <si>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</si>
  <si>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</si>
  <si>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</si>
  <si>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</si>
  <si>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</si>
  <si>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</si>
  <si>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</si>
  <si>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</si>
  <si>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</si>
  <si>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</si>
  <si>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</si>
  <si>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</si>
  <si>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</si>
  <si>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</si>
  <si>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</si>
  <si>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</si>
  <si>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</si>
  <si>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</si>
  <si>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</si>
  <si>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</si>
  <si>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</si>
  <si>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</si>
  <si>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</si>
  <si>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</si>
  <si>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</si>
  <si>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</si>
  <si>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</si>
  <si>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</si>
  <si>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</si>
  <si>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</si>
  <si>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</si>
  <si>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</si>
  <si>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</si>
  <si>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</si>
  <si>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</si>
  <si>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</si>
  <si>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</si>
  <si>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</si>
  <si>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</si>
  <si>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</si>
  <si>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</si>
  <si>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</si>
  <si>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</si>
  <si>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</si>
  <si>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</si>
  <si>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</si>
  <si>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</si>
  <si>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</si>
  <si>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</si>
  <si>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</si>
  <si>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</si>
  <si>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</si>
  <si>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</si>
  <si>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</si>
  <si>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</si>
  <si>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</si>
  <si>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</si>
  <si>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</si>
  <si>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</si>
  <si>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</si>
  <si>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</si>
  <si>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</si>
  <si>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</si>
  <si>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</si>
  <si>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</si>
  <si>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</si>
  <si>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</si>
  <si>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</si>
  <si>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</si>
  <si>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</si>
  <si>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</si>
  <si>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</si>
  <si>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</si>
  <si>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</si>
  <si>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</si>
  <si>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</si>
  <si>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</si>
  <si>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</si>
  <si>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</si>
  <si>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</si>
  <si>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</si>
  <si>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</si>
  <si>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</si>
  <si>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</si>
  <si>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</si>
  <si>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</si>
  <si>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</si>
  <si>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</si>
  <si>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</si>
  <si>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</si>
  <si>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</si>
  <si>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</si>
  <si>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</si>
  <si>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</si>
  <si>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</si>
  <si>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</si>
  <si>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</si>
  <si>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</si>
  <si>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</si>
  <si>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</si>
  <si>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</si>
  <si>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</si>
  <si>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</si>
  <si>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</si>
  <si>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</si>
  <si>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</si>
  <si>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</si>
  <si>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</si>
  <si>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</si>
  <si>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</si>
  <si>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</si>
  <si>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</si>
  <si>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</si>
  <si>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</si>
  <si>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</si>
  <si>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</si>
  <si>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</si>
  <si>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</si>
  <si>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</si>
  <si>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</si>
  <si>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</si>
  <si>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</si>
  <si>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</si>
  <si>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</si>
  <si>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</si>
  <si>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</si>
  <si>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</si>
  <si>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</si>
  <si>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</si>
  <si>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</si>
  <si>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</si>
  <si>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</si>
  <si>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</si>
  <si>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</si>
  <si>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</si>
  <si>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</si>
  <si>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</si>
  <si>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</si>
  <si>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</si>
  <si>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</si>
  <si>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</si>
  <si>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</si>
  <si>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</si>
  <si>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</si>
  <si>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</si>
  <si>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</si>
  <si>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</si>
  <si>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</si>
  <si>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</si>
  <si>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</si>
  <si>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</si>
  <si>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</si>
  <si>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</si>
  <si>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</si>
  <si>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</si>
  <si>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</si>
  <si>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</si>
  <si>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</si>
  <si>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</si>
  <si>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</si>
  <si>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</si>
  <si>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</si>
  <si>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</si>
  <si>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</si>
  <si>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</si>
  <si>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</si>
  <si>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</si>
  <si>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</si>
  <si>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</si>
  <si>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</si>
  <si>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</si>
  <si>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</si>
  <si>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</si>
  <si>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</si>
  <si>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</si>
  <si>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</si>
  <si>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</si>
  <si>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</si>
  <si>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</si>
  <si>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</si>
  <si>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</si>
  <si>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</si>
  <si>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</si>
  <si>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</si>
  <si>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</si>
  <si>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</si>
  <si>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</si>
  <si>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</si>
  <si>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</si>
  <si>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</si>
  <si>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</si>
  <si>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</si>
  <si>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</si>
  <si>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</si>
  <si>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</si>
  <si>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</si>
  <si>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</si>
  <si>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</si>
  <si>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</si>
  <si>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</si>
  <si>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</si>
  <si>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</si>
  <si>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</si>
  <si>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</si>
  <si>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</si>
  <si>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</si>
  <si>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</si>
  <si>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</si>
  <si>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</si>
  <si>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</si>
  <si>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</si>
  <si>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</si>
  <si>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</si>
  <si>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</si>
  <si>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</si>
  <si>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</si>
  <si>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</si>
  <si>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</si>
  <si>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</si>
  <si>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</si>
  <si>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</si>
  <si>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</si>
  <si>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</si>
  <si>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</si>
  <si>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</si>
  <si>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</si>
  <si>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</si>
  <si>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</si>
  <si>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</si>
  <si>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</si>
  <si>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</si>
  <si>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</si>
  <si>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</si>
  <si>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</si>
  <si>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</si>
  <si>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</si>
  <si>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</si>
  <si>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</si>
  <si>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</si>
  <si>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</si>
  <si>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</si>
  <si>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</si>
  <si>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</si>
  <si>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</si>
  <si>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</si>
  <si>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</si>
  <si>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</si>
  <si>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</si>
  <si>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</si>
  <si>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</si>
  <si>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</si>
  <si>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</si>
  <si>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</si>
  <si>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</si>
  <si>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</si>
  <si>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</si>
  <si>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</si>
  <si>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</si>
  <si>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</si>
  <si>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</si>
  <si>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</si>
  <si>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</si>
  <si>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</si>
  <si>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</si>
  <si>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</si>
  <si>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</si>
  <si>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</si>
  <si>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</si>
  <si>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</si>
  <si>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</si>
  <si>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</si>
  <si>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</si>
  <si>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</si>
  <si>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</si>
  <si>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</si>
  <si>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</si>
  <si>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</si>
  <si>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</si>
  <si>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</si>
  <si>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</si>
  <si>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</si>
  <si>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</si>
  <si>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</si>
  <si>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</si>
  <si>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</si>
  <si>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</si>
  <si>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</si>
  <si>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</si>
  <si>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</si>
  <si>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</si>
  <si>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</si>
  <si>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</si>
  <si>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</si>
  <si>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</si>
  <si>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</si>
  <si>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</si>
  <si>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</si>
  <si>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</si>
  <si>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</si>
  <si>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</si>
  <si>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</si>
  <si>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</si>
  <si>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</si>
  <si>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</si>
  <si>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</si>
  <si>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</si>
  <si>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</si>
  <si>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</si>
  <si>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</si>
  <si>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</si>
  <si>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</si>
  <si>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</si>
  <si>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</si>
  <si>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</si>
  <si>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</si>
  <si>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</si>
  <si>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</si>
  <si>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</si>
  <si>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</si>
  <si>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</si>
  <si>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</si>
  <si>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</si>
  <si>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</si>
  <si>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</si>
  <si>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</si>
  <si>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</si>
  <si>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</si>
  <si>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</si>
  <si>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</si>
  <si>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</si>
  <si>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</si>
  <si>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</si>
  <si>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</si>
  <si>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</si>
  <si>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</si>
  <si>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</si>
  <si>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</si>
  <si>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</si>
  <si>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</si>
  <si>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</si>
  <si>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</si>
  <si>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</si>
  <si>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</si>
  <si>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</si>
  <si>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</si>
  <si>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</si>
  <si>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</si>
  <si>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</si>
  <si>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</si>
  <si>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</si>
  <si>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</si>
  <si>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</si>
  <si>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</si>
  <si>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</si>
  <si>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</si>
  <si>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</si>
  <si>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</si>
  <si>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</si>
  <si>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</si>
  <si>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</si>
  <si>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</si>
  <si>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</si>
  <si>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</si>
  <si>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</si>
  <si>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</si>
  <si>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</si>
  <si>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</si>
  <si>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</si>
  <si>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</si>
  <si>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</si>
  <si>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</si>
  <si>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</si>
  <si>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</si>
  <si>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</si>
  <si>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</si>
  <si>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</si>
  <si>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</si>
  <si>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</si>
  <si>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</si>
  <si>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</si>
  <si>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</si>
  <si>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</si>
  <si>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</si>
  <si>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</si>
  <si>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</si>
  <si>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</si>
  <si>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</si>
  <si>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</si>
  <si>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</si>
  <si>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</si>
  <si>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</si>
  <si>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</si>
  <si>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</si>
  <si>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</si>
  <si>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</si>
  <si>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</si>
  <si>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</si>
  <si>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</si>
  <si>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</si>
  <si>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</si>
  <si>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</si>
  <si>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</si>
  <si>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</si>
  <si>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</si>
  <si>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</si>
  <si>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</si>
  <si>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</si>
  <si>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</si>
  <si>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</si>
  <si>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</si>
  <si>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</si>
  <si>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</si>
  <si>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</si>
  <si>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</si>
  <si>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</si>
  <si>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</si>
  <si>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</si>
  <si>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</si>
  <si>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</si>
  <si>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</si>
  <si>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</si>
  <si>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</si>
  <si>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</si>
  <si>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</si>
  <si>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</si>
  <si>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</si>
  <si>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</si>
  <si>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</si>
  <si>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</si>
  <si>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</si>
  <si>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</si>
  <si>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</si>
  <si>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</si>
  <si>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</si>
  <si>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</si>
  <si>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</si>
  <si>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</si>
  <si>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</si>
  <si>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</si>
  <si>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</si>
  <si>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</si>
  <si>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</si>
  <si>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</si>
  <si>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</si>
  <si>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</si>
  <si>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</si>
  <si>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</si>
  <si>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</si>
  <si>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</si>
  <si>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</si>
  <si>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</si>
  <si>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</si>
  <si>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</si>
  <si>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</si>
  <si>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</si>
  <si>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</si>
  <si>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</si>
  <si>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</si>
  <si>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</si>
  <si>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</si>
  <si>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</si>
  <si>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</si>
  <si>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</si>
  <si>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</si>
  <si>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</si>
  <si>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</si>
  <si>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</si>
  <si>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</si>
  <si>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</si>
  <si>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</si>
  <si>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</si>
  <si>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</si>
  <si>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</si>
  <si>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</si>
  <si>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</si>
  <si>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</si>
  <si>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</si>
  <si>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</si>
  <si>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</si>
  <si>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</si>
  <si>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</si>
  <si>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</si>
  <si>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</si>
  <si>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</si>
  <si>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</si>
  <si>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</si>
  <si>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</si>
  <si>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</si>
  <si>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</si>
  <si>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</si>
  <si>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</si>
  <si>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</si>
  <si>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</si>
  <si>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</si>
  <si>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</si>
  <si>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</si>
  <si>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</si>
  <si>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</si>
  <si>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</si>
  <si>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</si>
  <si>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</si>
  <si>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</si>
  <si>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</si>
  <si>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</si>
  <si>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</si>
  <si>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</si>
  <si>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</si>
  <si>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</si>
  <si>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</si>
  <si>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</si>
  <si>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</si>
  <si>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</si>
  <si>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</si>
  <si>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</si>
  <si>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</si>
  <si>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</si>
  <si>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</si>
  <si>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</si>
  <si>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</si>
  <si>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</si>
  <si>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</si>
  <si>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</si>
  <si>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</si>
  <si>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</si>
  <si>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</si>
  <si>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</si>
  <si>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</si>
  <si>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</si>
  <si>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</si>
  <si>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</si>
  <si>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</si>
  <si>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</si>
  <si>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</si>
  <si>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</si>
  <si>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</si>
  <si>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</si>
  <si>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</si>
  <si>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</si>
  <si>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</si>
  <si>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</si>
  <si>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</si>
  <si>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</si>
  <si>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</si>
  <si>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</si>
  <si>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</si>
  <si>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</si>
  <si>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</si>
  <si>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</si>
  <si>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</si>
  <si>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</si>
  <si>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</si>
  <si>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</si>
  <si>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</si>
  <si>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</si>
  <si>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</si>
  <si>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</si>
  <si>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</si>
  <si>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</si>
  <si>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</si>
  <si>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</si>
  <si>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</si>
  <si>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</si>
  <si>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</si>
  <si>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</si>
  <si>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</si>
  <si>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</si>
  <si>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</si>
  <si>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</si>
  <si>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</si>
  <si>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</si>
  <si>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</si>
  <si>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</si>
  <si>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</si>
  <si>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</si>
  <si>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</si>
  <si>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</si>
  <si>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</si>
  <si>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</si>
  <si>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</si>
  <si>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</si>
  <si>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</si>
  <si>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</si>
  <si>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</si>
  <si>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</si>
  <si>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</si>
  <si>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</si>
  <si>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</si>
  <si>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</si>
  <si>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</si>
  <si>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</si>
  <si>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</si>
  <si>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</si>
  <si>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</si>
  <si>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</si>
  <si>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</si>
  <si>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</si>
  <si>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</si>
  <si>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</si>
  <si>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</si>
  <si>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</si>
  <si>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</si>
  <si>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</si>
  <si>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</si>
  <si>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</si>
  <si>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</si>
  <si>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</si>
  <si>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</si>
  <si>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</si>
  <si>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</si>
  <si>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</si>
  <si>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</si>
  <si>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</si>
  <si>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</si>
  <si>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</si>
  <si>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</si>
  <si>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</si>
  <si>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</si>
  <si>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</si>
  <si>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</si>
  <si>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</si>
  <si>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</si>
  <si>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</si>
  <si>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</si>
  <si>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</si>
  <si>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</si>
  <si>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</si>
  <si>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</si>
  <si>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</si>
  <si>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</si>
  <si>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</si>
  <si>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</si>
  <si>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</si>
  <si>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</si>
  <si>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</si>
  <si>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</si>
  <si>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</si>
  <si>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</si>
  <si>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</si>
  <si>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</si>
  <si>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</si>
  <si>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</si>
  <si>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</si>
  <si>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</si>
  <si>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</si>
  <si>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</si>
  <si>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</si>
  <si>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</si>
  <si>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</si>
  <si>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</si>
  <si>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</si>
  <si>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</si>
  <si>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</si>
  <si>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</si>
  <si>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</si>
  <si>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</si>
  <si>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</si>
  <si>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</si>
  <si>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</si>
  <si>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</si>
  <si>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</si>
  <si>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</si>
  <si>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</si>
  <si>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</si>
  <si>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</si>
  <si>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</si>
  <si>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</si>
  <si>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</si>
  <si>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</si>
  <si>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</si>
  <si>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</si>
  <si>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</si>
  <si>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</si>
  <si>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</si>
  <si>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</si>
  <si>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</si>
  <si>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</si>
  <si>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</si>
  <si>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</si>
  <si>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</si>
  <si>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</si>
  <si>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</si>
  <si>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</si>
  <si>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</si>
  <si>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</si>
  <si>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</si>
  <si>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</si>
  <si>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</si>
  <si>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</si>
  <si>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</si>
  <si>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</si>
  <si>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</si>
  <si>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</si>
  <si>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</si>
  <si>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</si>
  <si>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</si>
  <si>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</si>
  <si>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</si>
  <si>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</si>
  <si>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</si>
  <si>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</si>
  <si>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</si>
  <si>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</si>
  <si>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</si>
  <si>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</si>
  <si>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</si>
  <si>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</si>
  <si>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</si>
  <si>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</si>
  <si>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</si>
  <si>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</si>
  <si>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</si>
  <si>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</si>
  <si>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</si>
  <si>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</si>
  <si>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</si>
  <si>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</si>
  <si>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</si>
  <si>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</si>
  <si>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</si>
  <si>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</si>
  <si>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</si>
  <si>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</si>
  <si>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</si>
  <si>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</si>
  <si>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</si>
  <si>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</si>
  <si>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</si>
  <si>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</si>
  <si>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</si>
  <si>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</si>
  <si>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</si>
  <si>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</si>
  <si>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</si>
  <si>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</si>
  <si>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</si>
  <si>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</si>
  <si>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</si>
  <si>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</si>
  <si>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</si>
  <si>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</si>
  <si>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</si>
  <si>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</si>
  <si>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</si>
  <si>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</si>
  <si>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</si>
  <si>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</si>
  <si>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</si>
  <si>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</si>
  <si>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</si>
  <si>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</si>
  <si>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</si>
  <si>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</si>
  <si>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</si>
  <si>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</si>
  <si>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</si>
  <si>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</si>
  <si>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</si>
  <si>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</si>
  <si>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</si>
  <si>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</si>
  <si>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</si>
  <si>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</si>
  <si>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</si>
  <si>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</si>
  <si>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</si>
  <si>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</si>
  <si>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</si>
  <si>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</si>
  <si>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</si>
  <si>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</si>
  <si>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</si>
  <si>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</si>
  <si>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</si>
  <si>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</si>
  <si>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</si>
  <si>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</si>
  <si>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</si>
  <si>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</si>
  <si>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</si>
  <si>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</si>
  <si>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</si>
  <si>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</si>
  <si>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</si>
  <si>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</si>
  <si>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</si>
  <si>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</si>
  <si>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</si>
  <si>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</si>
  <si>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</si>
  <si>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</si>
  <si>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</si>
  <si>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</si>
  <si>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</si>
  <si>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</si>
  <si>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</si>
  <si>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</si>
  <si>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</si>
  <si>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</si>
  <si>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</si>
  <si>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</si>
  <si>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</si>
  <si>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</si>
  <si>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</si>
  <si>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</si>
  <si>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</si>
  <si>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</si>
  <si>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</si>
  <si>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</si>
  <si>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</si>
  <si>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</si>
  <si>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</si>
  <si>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</si>
  <si>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</si>
  <si>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</si>
  <si>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</si>
  <si>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</si>
  <si>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</si>
  <si>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</si>
  <si>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</si>
  <si>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</si>
  <si>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</si>
  <si>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</si>
  <si>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</si>
  <si>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</si>
  <si>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</si>
  <si>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</si>
  <si>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</si>
  <si>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</si>
  <si>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</si>
  <si>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</si>
  <si>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</si>
  <si>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</si>
  <si>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</si>
  <si>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</si>
  <si>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</si>
  <si>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</si>
  <si>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</si>
  <si>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</si>
  <si>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</si>
  <si>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</si>
  <si>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</si>
  <si>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</si>
  <si>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</si>
  <si>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</si>
  <si>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</si>
  <si>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</si>
  <si>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</si>
  <si>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</si>
  <si>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</si>
  <si>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</si>
  <si>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</si>
  <si>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</si>
  <si>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</si>
  <si>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</si>
  <si>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</si>
  <si>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</si>
  <si>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</si>
  <si>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</si>
  <si>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</si>
  <si>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</si>
  <si>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</si>
  <si>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</si>
  <si>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</si>
  <si>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</si>
  <si>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</si>
  <si>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</si>
  <si>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</si>
  <si>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</si>
  <si>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</si>
  <si>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</si>
  <si>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</si>
  <si>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</si>
  <si>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</si>
  <si>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</si>
  <si>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</si>
  <si>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</si>
  <si>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</si>
  <si>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</si>
  <si>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</si>
  <si>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</si>
  <si>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</si>
  <si>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</si>
  <si>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</si>
  <si>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</si>
  <si>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</si>
  <si>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</si>
  <si>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</si>
  <si>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</si>
  <si>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</si>
  <si>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</si>
  <si>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</si>
  <si>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</si>
  <si>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</si>
  <si>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</si>
  <si>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</si>
  <si>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</si>
  <si>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</si>
  <si>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</si>
  <si>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</si>
  <si>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</si>
  <si>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</si>
  <si>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</si>
  <si>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</si>
  <si>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</si>
  <si>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</si>
  <si>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</si>
  <si>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</si>
  <si>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</si>
  <si>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</si>
  <si>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</si>
  <si>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</si>
  <si>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</si>
  <si>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</si>
  <si>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</si>
  <si>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</si>
  <si>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</si>
  <si>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</si>
  <si>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</si>
  <si>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</si>
  <si>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</si>
  <si>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</si>
  <si>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</si>
  <si>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</si>
  <si>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</si>
  <si>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</si>
  <si>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</si>
  <si>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</si>
  <si>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</si>
  <si>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</si>
  <si>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</si>
  <si>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</si>
  <si>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</si>
  <si>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</si>
  <si>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</si>
  <si>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</si>
  <si>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</si>
  <si>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</si>
  <si>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</si>
  <si>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</si>
  <si>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</si>
  <si>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</si>
  <si>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</si>
  <si>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</si>
  <si>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</si>
  <si>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</si>
  <si>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</si>
  <si>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</si>
  <si>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</si>
  <si>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</si>
  <si>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</si>
  <si>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</si>
  <si>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</si>
  <si>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</si>
  <si>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</si>
  <si>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</si>
  <si>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</si>
  <si>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</si>
  <si>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</si>
  <si>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</si>
  <si>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</si>
  <si>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</si>
  <si>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</si>
  <si>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</si>
  <si>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</si>
  <si>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</si>
  <si>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</si>
  <si>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</si>
  <si>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</si>
  <si>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</si>
  <si>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</si>
  <si>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</si>
  <si>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</si>
  <si>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</si>
  <si>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</si>
  <si>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</si>
  <si>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</si>
  <si>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</si>
  <si>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</si>
  <si>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</si>
  <si>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</si>
  <si>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</si>
  <si>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</si>
  <si>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</si>
  <si>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</si>
  <si>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</si>
  <si>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</si>
  <si>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</si>
  <si>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</si>
  <si>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</si>
  <si>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</si>
  <si>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</si>
  <si>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</si>
  <si>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</si>
  <si>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</si>
  <si>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01.01.2019г.</t>
  </si>
  <si>
    <t>30.06.2019 г.</t>
  </si>
  <si>
    <t>23.07.2019г.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</si>
</sst>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30.06.2019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23.07.2019г.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1831</v>
      </c>
      <c r="D6" s="675">
        <f aca="true" t="shared" si="0" ref="D6:D15">C6-E6</f>
        <v>0</v>
      </c>
      <c r="E6" s="674">
        <f>'1-Баланс'!G95</f>
        <v>1831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1757</v>
      </c>
      <c r="D7" s="675">
        <f t="shared" si="0"/>
        <v>1357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101</v>
      </c>
      <c r="D8" s="675">
        <f t="shared" si="0"/>
        <v>0</v>
      </c>
      <c r="E8" s="674">
        <f>ABS('2-Отчет за доходите'!C44)-ABS('2-Отчет за доходите'!G44)</f>
        <v>101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174</v>
      </c>
      <c r="D9" s="675">
        <f t="shared" si="0"/>
        <v>0</v>
      </c>
      <c r="E9" s="674">
        <f>'3-Отчет за паричния поток'!C45</f>
        <v>174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158</v>
      </c>
      <c r="D10" s="675">
        <f t="shared" si="0"/>
        <v>0</v>
      </c>
      <c r="E10" s="674">
        <f>'3-Отчет за паричния поток'!C46</f>
        <v>158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1757</v>
      </c>
      <c r="D11" s="675">
        <f t="shared" si="0"/>
        <v>1</v>
      </c>
      <c r="E11" s="674">
        <f>'4-Отчет за собствения капитал'!L34</f>
        <v>1756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0.18264014466546113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0.05748434832100171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1.364864864864865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0.0551611141452758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1.2234513274336283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7.648648648648648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5.797297297297297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2.135135135135135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2.135135135135135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0.3961318051575931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0.3020207536865101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0.0421172453044963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0.04041507373020207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0.05748434832100171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0.26582278481012656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0.5034013605442177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30.06.2019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30.06.2019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320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30.06.2019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275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30.06.2019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41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30.06.2019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30.06.2019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30.06.2019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30.06.2019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30.06.2019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1265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30.06.2019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30.06.2019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30.06.2019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30.06.2019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30.06.2019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30.06.2019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30.06.2019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30.06.2019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30.06.2019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30.06.2019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30.06.2019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30.06.2019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30.06.2019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30.06.2019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30.06.2019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30.06.2019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30.06.2019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30.06.2019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30.06.2019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30.06.2019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30.06.2019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30.06.2019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30.06.2019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30.06.2019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30.06.2019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30.06.2019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30.06.2019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30.06.2019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30.06.2019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30.06.2019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1265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30.06.2019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30.06.2019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30.06.2019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30.06.2019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66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30.06.2019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30.06.2019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30.06.2019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30.06.2019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101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30.06.2019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170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30.06.2019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30.06.2019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30.06.2019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30.06.2019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30.06.2019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30.06.2019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30.06.2019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271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30.06.2019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30.06.2019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30.06.2019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30.06.2019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30.06.2019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30.06.2019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30.06.2019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30.06.2019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30.06.2019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154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30.06.2019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30.06.2019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30.06.2019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158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30.06.2019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30.06.2019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566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30.06.2019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1831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30.06.2019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30.06.2019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30.06.2019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30.06.2019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30.06.2019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30.06.2019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30.06.2019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30.06.2019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30.06.2019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30.06.2019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30.06.2019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30.06.2019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30.06.2019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30.06.2019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582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30.06.2019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674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30.06.2019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674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30.06.2019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30.06.2019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30.06.2019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101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30.06.2019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30.06.2019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775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30.06.2019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1757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30.06.2019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30.06.2019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30.06.2019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30.06.2019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30.06.2019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30.06.2019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30.06.2019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30.06.2019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30.06.2019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30.06.2019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30.06.2019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30.06.2019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30.06.2019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30.06.2019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30.06.2019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30.06.2019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30.06.2019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30.06.2019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30.06.2019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30.06.2019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30.06.2019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30.06.2019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30.06.2019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30.06.2019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30.06.2019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30.06.2019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30.06.2019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30.06.2019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30.06.2019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30.06.2019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30.06.2019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30.06.2019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234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30.06.2019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30.06.2019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30.06.2019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118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30.06.2019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30.06.2019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30.06.2019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-19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30.06.2019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30.06.2019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30.06.2019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30.06.2019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451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30.06.2019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30.06.2019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30.06.2019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30.06.2019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30.06.2019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30.06.2019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452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30.06.2019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101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30.06.2019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30.06.2019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30.06.2019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452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30.06.2019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101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30.06.2019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30.06.2019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30.06.2019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30.06.2019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30.06.2019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101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30.06.2019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30.06.2019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101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30.06.2019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553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30.06.2019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544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30.06.2019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30.06.2019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30.06.2019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30.06.2019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553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30.06.2019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30.06.2019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30.06.2019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30.06.2019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30.06.2019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30.06.2019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30.06.2019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30.06.2019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30.06.2019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553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30.06.2019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30.06.2019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30.06.2019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30.06.2019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553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30.06.2019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30.06.2019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30.06.2019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30.06.2019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30.06.2019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30.06.2019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276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30.06.2019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30.06.2019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30.06.2019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-144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30.06.2019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30.06.2019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30.06.2019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30.06.2019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30.06.2019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30.06.2019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-64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30.06.2019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68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30.06.2019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-45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30.06.2019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30.06.2019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30.06.2019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30.06.2019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30.06.2019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30.06.2019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30.06.2019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30.06.2019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30.06.2019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30.06.2019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-45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30.06.2019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30.06.2019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30.06.2019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30.06.2019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30.06.2019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30.06.2019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30.06.2019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30.06.2019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30.06.2019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30.06.2019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30.06.2019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30.06.2019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158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30.06.2019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30.06.2019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30.06.2019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30.06.2019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30.06.2019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30.06.2019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30.06.2019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30.06.2019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30.06.2019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30.06.2019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30.06.2019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30.06.2019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30.06.2019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30.06.2019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30.06.2019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30.06.2019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30.06.2019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30.06.2019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30.06.2019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30.06.2019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30.06.2019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30.06.2019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30.06.2019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30.06.2019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30.06.2019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30.06.2019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30.06.2019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30.06.2019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30.06.2019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30.06.2019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30.06.2019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30.06.2019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30.06.2019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30.06.2019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30.06.2019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30.06.2019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30.06.2019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30.06.2019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30.06.2019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30.06.2019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30.06.2019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30.06.2019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30.06.2019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30.06.2019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30.06.2019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30.06.2019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30.06.2019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30.06.2019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30.06.2019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30.06.2019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30.06.2019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30.06.2019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30.06.2019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30.06.2019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30.06.2019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30.06.2019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30.06.2019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30.06.2019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30.06.2019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30.06.2019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30.06.2019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30.06.2019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30.06.2019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30.06.2019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30.06.2019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30.06.2019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30.06.2019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30.06.2019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30.06.2019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30.06.2019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30.06.2019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30.06.2019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30.06.2019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30.06.2019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30.06.2019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30.06.2019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30.06.2019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30.06.2019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30.06.2019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30.06.2019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30.06.2019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30.06.2019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30.06.2019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30.06.2019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30.06.2019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30.06.2019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30.06.2019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30.06.2019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30.06.2019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30.06.2019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30.06.2019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30.06.2019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30.06.2019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30.06.2019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30.06.2019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30.06.2019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30.06.2019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30.06.2019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30.06.2019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30.06.2019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30.06.2019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30.06.2019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30.06.2019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30.06.2019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30.06.2019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30.06.2019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30.06.2019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30.06.2019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30.06.2019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30.06.2019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30.06.2019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30.06.2019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30.06.2019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30.06.2019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30.06.2019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30.06.2019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30.06.2019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30.06.2019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30.06.2019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30.06.2019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30.06.2019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30.06.2019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30.06.2019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30.06.2019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30.06.2019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30.06.2019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30.06.2019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30.06.2019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30.06.2019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30.06.2019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30.06.2019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30.06.2019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30.06.2019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30.06.2019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30.06.2019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30.06.2019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30.06.2019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30.06.2019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30.06.2019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30.06.2019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101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30.06.2019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30.06.2019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30.06.2019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30.06.2019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30.06.2019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30.06.2019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30.06.2019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30.06.2019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30.06.2019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30.06.2019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30.06.2019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30.06.2019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-41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30.06.2019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774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30.06.2019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30.06.2019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30.06.2019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774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30.06.2019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30.06.2019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30.06.2019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30.06.2019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30.06.2019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30.06.2019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30.06.2019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30.06.2019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30.06.2019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30.06.2019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30.06.2019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30.06.2019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30.06.2019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30.06.2019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30.06.2019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30.06.2019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30.06.2019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30.06.2019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30.06.2019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30.06.2019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30.06.2019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30.06.2019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30.06.2019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30.06.2019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30.06.2019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30.06.2019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30.06.2019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30.06.2019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30.06.2019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30.06.2019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30.06.2019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30.06.2019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30.06.2019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30.06.2019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30.06.2019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30.06.2019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30.06.2019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30.06.2019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30.06.2019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30.06.2019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30.06.2019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30.06.2019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30.06.2019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30.06.2019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30.06.2019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1696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30.06.2019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30.06.2019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30.06.2019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30.06.2019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1696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30.06.2019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101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30.06.2019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30.06.2019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30.06.2019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30.06.2019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30.06.2019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30.06.2019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30.06.2019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30.06.2019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30.06.2019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30.06.2019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30.06.2019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30.06.2019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-41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30.06.2019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1756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30.06.2019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30.06.2019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30.06.2019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1756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30.06.2019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30.06.2019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30.06.2019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30.06.2019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30.06.2019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30.06.2019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30.06.2019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30.06.2019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30.06.2019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30.06.2019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30.06.2019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30.06.2019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30.06.2019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30.06.2019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30.06.2019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30.06.2019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30.06.2019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30.06.2019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30.06.2019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30.06.2019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30.06.2019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30.06.2019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30.06.2019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30.06.2019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30.06.2019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1028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30.06.2019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82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30.06.2019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153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30.06.2019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30.06.2019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30.06.2019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30.06.2019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2369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30.06.2019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30.06.2019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30.06.2019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30.06.2019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30.06.2019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30.06.2019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30.06.2019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30.06.2019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30.06.2019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30.06.2019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30.06.2019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30.06.2019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30.06.2019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30.06.2019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30.06.2019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30.06.2019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30.06.2019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30.06.2019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30.06.2019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30.06.2019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30.06.2019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2373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30.06.2019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30.06.2019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30.06.2019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34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30.06.2019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30.06.2019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30.06.2019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30.06.2019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30.06.2019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30.06.2019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36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30.06.2019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30.06.2019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30.06.2019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30.06.2019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30.06.2019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30.06.2019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30.06.2019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30.06.2019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30.06.2019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30.06.2019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30.06.2019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30.06.2019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30.06.2019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30.06.2019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30.06.2019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30.06.2019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30.06.2019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30.06.2019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30.06.2019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30.06.2019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30.06.2019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36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30.06.2019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30.06.2019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30.06.2019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30.06.2019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30.06.2019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8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30.06.2019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30.06.2019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30.06.2019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30.06.2019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30.06.2019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30.06.2019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30.06.2019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30.06.2019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30.06.2019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30.06.2019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30.06.2019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30.06.2019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30.06.2019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30.06.2019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30.06.2019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30.06.2019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30.06.2019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30.06.2019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30.06.2019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30.06.2019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30.06.2019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30.06.2019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30.06.2019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30.06.2019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30.06.2019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30.06.2019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30.06.2019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30.06.2019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1062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30.06.2019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30.06.2019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147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30.06.2019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30.06.2019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30.06.2019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30.06.2019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2397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30.06.2019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30.06.2019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30.06.2019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30.06.2019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30.06.2019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30.06.2019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30.06.2019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30.06.2019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30.06.2019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30.06.2019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30.06.2019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30.06.2019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30.06.2019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30.06.2019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30.06.2019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30.06.2019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30.06.2019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30.06.2019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30.06.2019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30.06.2019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30.06.2019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2401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30.06.2019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30.06.2019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30.06.2019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30.06.2019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30.06.2019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30.06.2019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30.06.2019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30.06.2019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30.06.2019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30.06.2019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30.06.2019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30.06.2019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30.06.2019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30.06.2019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30.06.2019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30.06.2019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30.06.2019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30.06.2019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30.06.2019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30.06.2019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30.06.2019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30.06.2019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30.06.2019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30.06.2019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30.06.2019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30.06.2019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30.06.2019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30.06.2019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30.06.2019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30.06.2019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30.06.2019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30.06.2019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30.06.2019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30.06.2019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30.06.2019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30.06.2019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30.06.2019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30.06.2019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30.06.2019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30.06.2019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30.06.2019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30.06.2019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30.06.2019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30.06.2019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30.06.2019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30.06.2019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30.06.2019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30.06.2019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30.06.2019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30.06.2019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30.06.2019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30.06.2019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30.06.2019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30.06.2019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30.06.2019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30.06.2019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30.06.2019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30.06.2019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30.06.2019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30.06.2019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30.06.2019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30.06.2019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30.06.2019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1062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30.06.2019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30.06.2019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147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30.06.2019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30.06.2019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30.06.2019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30.06.2019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2397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30.06.2019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30.06.2019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30.06.2019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30.06.2019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30.06.2019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30.06.2019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30.06.2019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30.06.2019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30.06.2019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30.06.2019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30.06.2019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30.06.2019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30.06.2019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30.06.2019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30.06.2019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30.06.2019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30.06.2019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30.06.2019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30.06.2019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30.06.2019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30.06.2019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2401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30.06.2019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30.06.2019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191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30.06.2019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758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30.06.2019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30.06.2019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110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30.06.2019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30.06.2019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30.06.2019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30.06.2019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1098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30.06.2019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30.06.2019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30.06.2019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30.06.2019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30.06.2019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30.06.2019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30.06.2019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30.06.2019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30.06.2019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30.06.2019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30.06.2019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30.06.2019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30.06.2019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30.06.2019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30.06.2019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30.06.2019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30.06.2019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30.06.2019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30.06.2019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30.06.2019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30.06.2019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1098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30.06.2019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30.06.2019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30.06.2019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29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30.06.2019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30.06.2019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30.06.2019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30.06.2019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30.06.2019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30.06.2019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46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30.06.2019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30.06.2019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30.06.2019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30.06.2019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30.06.2019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30.06.2019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30.06.2019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30.06.2019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30.06.2019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30.06.2019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30.06.2019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30.06.2019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30.06.2019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30.06.2019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30.06.2019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30.06.2019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30.06.2019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30.06.2019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30.06.2019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30.06.2019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30.06.2019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30.06.2019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30.06.2019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30.06.2019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30.06.2019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30.06.2019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8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30.06.2019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30.06.2019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30.06.2019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30.06.2019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8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30.06.2019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30.06.2019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30.06.2019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30.06.2019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30.06.2019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30.06.2019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30.06.2019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30.06.2019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30.06.2019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30.06.2019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30.06.2019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30.06.2019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30.06.2019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30.06.2019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30.06.2019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30.06.2019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30.06.2019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30.06.2019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30.06.2019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30.06.2019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30.06.2019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8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30.06.2019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30.06.2019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201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30.06.2019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787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30.06.2019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30.06.2019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30.06.2019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30.06.2019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30.06.2019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30.06.2019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1136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30.06.2019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30.06.2019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30.06.2019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30.06.2019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30.06.2019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30.06.2019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30.06.2019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30.06.2019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30.06.2019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30.06.2019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30.06.2019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30.06.2019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30.06.2019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30.06.2019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30.06.2019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30.06.2019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30.06.2019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30.06.2019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30.06.2019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30.06.2019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30.06.2019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1136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30.06.2019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30.06.2019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30.06.2019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30.06.2019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30.06.2019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30.06.2019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30.06.2019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30.06.2019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30.06.2019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30.06.2019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30.06.2019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30.06.2019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30.06.2019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30.06.2019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30.06.2019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30.06.2019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30.06.2019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30.06.2019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30.06.2019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30.06.2019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30.06.2019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30.06.2019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30.06.2019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30.06.2019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30.06.2019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30.06.2019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30.06.2019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30.06.2019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30.06.2019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30.06.2019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30.06.2019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30.06.2019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30.06.2019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30.06.2019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30.06.2019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30.06.2019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30.06.2019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30.06.2019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30.06.2019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30.06.2019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30.06.2019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30.06.2019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30.06.2019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30.06.2019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30.06.2019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30.06.2019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30.06.2019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30.06.2019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30.06.2019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30.06.2019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30.06.2019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30.06.2019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30.06.2019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30.06.2019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30.06.2019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30.06.2019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30.06.2019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30.06.2019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30.06.2019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30.06.2019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30.06.2019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30.06.2019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201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30.06.2019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787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30.06.2019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30.06.2019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30.06.2019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30.06.2019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30.06.2019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30.06.2019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1136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30.06.2019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30.06.2019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30.06.2019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30.06.2019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30.06.2019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30.06.2019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30.06.2019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30.06.2019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30.06.2019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30.06.2019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30.06.2019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30.06.2019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30.06.2019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30.06.2019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30.06.2019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30.06.2019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30.06.2019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30.06.2019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30.06.2019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30.06.2019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30.06.2019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1136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30.06.2019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30.06.2019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320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30.06.2019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275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30.06.2019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41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30.06.2019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30.06.2019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30.06.2019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30.06.2019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30.06.2019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1261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30.06.2019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30.06.2019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30.06.2019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30.06.2019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30.06.2019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30.06.2019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30.06.2019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30.06.2019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30.06.2019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30.06.2019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30.06.2019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30.06.2019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30.06.2019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30.06.2019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30.06.2019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30.06.2019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30.06.2019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30.06.2019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30.06.2019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30.06.2019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30.06.2019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30.06.2019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30.06.2019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30.06.2019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30.06.2019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30.06.2019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30.06.2019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30.06.2019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30.06.2019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30.06.2019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30.06.2019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30.06.2019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30.06.2019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101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30.06.2019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30.06.2019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101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30.06.2019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30.06.2019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170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30.06.2019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30.06.2019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30.06.2019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30.06.2019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30.06.2019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30.06.2019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30.06.2019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30.06.2019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30.06.2019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30.06.2019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30.06.2019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30.06.2019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30.06.2019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30.06.2019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30.06.2019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271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30.06.2019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271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30.06.2019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30.06.2019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30.06.2019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30.06.2019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30.06.2019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30.06.2019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30.06.2019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30.06.2019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30.06.2019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30.06.2019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30.06.2019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30.06.2019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101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30.06.2019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30.06.2019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101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30.06.2019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30.06.2019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170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30.06.2019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30.06.2019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30.06.2019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30.06.2019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30.06.2019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30.06.2019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30.06.2019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30.06.2019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30.06.2019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30.06.2019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30.06.2019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30.06.2019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30.06.2019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30.06.2019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30.06.2019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271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30.06.2019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271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30.06.2019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30.06.2019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30.06.2019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30.06.2019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30.06.2019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30.06.2019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30.06.2019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30.06.2019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30.06.2019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30.06.2019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30.06.2019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30.06.2019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30.06.2019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30.06.2019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30.06.2019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30.06.2019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30.06.2019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30.06.2019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30.06.2019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30.06.2019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30.06.2019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30.06.2019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30.06.2019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30.06.2019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30.06.2019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30.06.2019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30.06.2019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30.06.2019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30.06.2019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30.06.2019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30.06.2019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30.06.2019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30.06.2019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30.06.2019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30.06.2019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30.06.2019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30.06.2019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30.06.2019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30.06.2019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30.06.2019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30.06.2019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30.06.2019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30.06.2019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30.06.2019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30.06.2019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30.06.2019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30.06.2019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30.06.2019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30.06.2019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30.06.2019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30.06.2019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30.06.2019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30.06.2019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30.06.2019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30.06.2019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30.06.2019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30.06.2019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30.06.2019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30.06.2019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30.06.2019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30.06.2019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30.06.2019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30.06.2019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30.06.2019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30.06.2019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30.06.2019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30.06.2019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30.06.2019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30.06.2019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30.06.2019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30.06.2019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30.06.2019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30.06.2019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30.06.2019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30.06.2019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30.06.2019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30.06.2019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30.06.2019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30.06.2019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30.06.2019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30.06.2019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30.06.2019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30.06.2019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30.06.2019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30.06.2019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30.06.2019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30.06.2019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30.06.2019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30.06.2019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30.06.2019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30.06.2019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30.06.2019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30.06.2019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30.06.2019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30.06.2019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30.06.2019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30.06.2019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30.06.2019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30.06.2019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30.06.2019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30.06.2019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30.06.2019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30.06.2019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30.06.2019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30.06.2019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30.06.2019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30.06.2019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30.06.2019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30.06.2019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30.06.2019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30.06.2019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30.06.2019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30.06.2019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30.06.2019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30.06.2019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30.06.2019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30.06.2019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30.06.2019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30.06.2019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30.06.2019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30.06.2019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30.06.2019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30.06.2019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30.06.2019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30.06.2019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30.06.2019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30.06.2019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30.06.2019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30.06.2019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30.06.2019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30.06.2019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30.06.2019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30.06.2019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30.06.2019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30.06.2019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30.06.2019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30.06.2019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30.06.2019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30.06.2019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30.06.2019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30.06.2019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30.06.2019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30.06.2019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30.06.2019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30.06.2019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30.06.2019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30.06.2019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30.06.2019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30.06.2019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30.06.2019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30.06.2019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30.06.2019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30.06.2019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30.06.2019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30.06.2019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30.06.2019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30.06.2019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30.06.2019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30.06.2019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30.06.2019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30.06.2019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30.06.2019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30.06.2019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30.06.2019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30.06.2019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30.06.2019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30.06.2019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30.06.2019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30.06.2019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30.06.2019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30.06.2019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30.06.2019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30.06.2019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30.06.2019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30.06.2019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30.06.2019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30.06.2019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30.06.2019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30.06.2019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30.06.2019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30.06.2019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30.06.2019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30.06.2019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30.06.2019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30.06.2019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30.06.2019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30.06.2019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30.06.2019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30.06.2019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30.06.2019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30.06.2019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30.06.2019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30.06.2019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30.06.2019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30.06.2019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30.06.2019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30.06.2019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30.06.2019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30.06.2019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30.06.2019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30.06.2019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30.06.2019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30.06.2019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30.06.2019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30.06.2019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30.06.2019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30.06.2019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30.06.2019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30.06.2019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30.06.2019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30.06.2019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30.06.2019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30.06.2019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30.06.2019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30.06.2019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30.06.2019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30.06.2019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30.06.2019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30.06.2019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30.06.2019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30.06.2019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30.06.2019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30.06.2019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30.06.2019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30.06.2019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30.06.2019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30.06.2019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30.06.2019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30.06.2019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30.06.2019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30.06.2019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30.06.2019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30.06.2019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30.06.2019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30.06.2019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30.06.2019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30.06.2019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30.06.2019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30.06.2019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30.06.2019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30.06.2019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30.06.2019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30.06.2019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30.06.2019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30.06.2019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30.06.2019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30.06.2019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30.06.2019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30.06.2019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30.06.2019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30.06.2019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30.06.2019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30.06.2019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30.06.2019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30.06.2019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30.06.2019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30.06.2019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30.06.2019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30.06.2019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30.06.2019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30.06.2019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30.06.2019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30.06.2019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30.06.2019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30.06.2019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30.06.2019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30.06.2019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30.06.2019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30.06.2019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30.06.2019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30.06.2019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30.06.2019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30.06.2019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30.06.2019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30.06.2019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30.06.2019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30.06.2019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30.06.2019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30.06.2019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30.06.2019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30.06.2019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30.06.2019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30.06.2019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30.06.2019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30.06.2019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30.06.2019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30.06.2019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30.06.2019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30.06.2019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30.06.2019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30.06.2019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30.06.2019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30.06.2019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30.06.2019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30.06.2019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30.06.2019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30.06.2019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30.06.2019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30.06.2019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30.06.2019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30.06.2019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30.06.2019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30.06.2019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30.06.2019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30.06.2019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30.06.2019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30.06.2019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30.06.2019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30.06.2019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30.06.2019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30.06.2019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30.06.2019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30.06.2019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30.06.2019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30.06.2019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30.06.2019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30.06.2019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30.06.2019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30.06.2019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30.06.2019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30.06.2019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30.06.2019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30.06.2019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30.06.2019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30.06.2019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30.06.2019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30.06.2019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30.06.2019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30.06.2019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30.06.2019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30.06.2019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30.06.2019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30.06.2019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30.06.2019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30.06.2019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30.06.2019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30.06.2019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30.06.2019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30.06.2019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30.06.2019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30.06.2019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30.06.2019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30.06.2019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30.06.2019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30.06.2019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30.06.2019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30.06.2019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30.06.2019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30.06.2019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30.06.2019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30.06.2019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30.06.2019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30.06.2019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30.06.2019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30.06.2019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30.06.2019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30.06.2019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30.06.2019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320</v>
      </c>
      <c r="D13" s="196">
        <v>330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275</v>
      </c>
      <c r="D14" s="196">
        <v>271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41</v>
      </c>
      <c r="D15" s="196">
        <v>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43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4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1265</v>
      </c>
      <c r="D20" s="598">
        <f>SUM(D12:D19)</f>
        <v>1275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582</v>
      </c>
      <c r="H26" s="598">
        <f>H20+H21+H22</f>
        <v>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674</v>
      </c>
      <c r="H28" s="596">
        <f>SUM(H29:H31)</f>
        <v>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674</v>
      </c>
      <c r="H29" s="196">
        <v>563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101</v>
      </c>
      <c r="H32" s="196">
        <v>151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775</v>
      </c>
      <c r="H34" s="598">
        <f>H28+H32+H33</f>
        <v>714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1757</v>
      </c>
      <c r="H37" s="600">
        <f>H26+H18+H34</f>
        <v>1696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1265</v>
      </c>
      <c r="D56" s="602">
        <f>D20+D21+D22+D28+D33+D46+D52+D54+D55</f>
        <v>1275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</v>
      </c>
      <c r="D59" s="196">
        <v>64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18</v>
      </c>
      <c r="D60" s="196">
        <v>36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72</v>
      </c>
      <c r="H61" s="596">
        <f>SUM(H62:H68)</f>
        <v>79</v>
      </c>
    </row>
    <row r="62" spans="1:13" ht="15.75">
      <c r="A62" s="89" t="s">
        <v>186</v>
      </c>
      <c r="B62" s="94" t="s">
        <v>187</v>
      </c>
      <c r="C62" s="197">
        <v>66</v>
      </c>
      <c r="D62" s="196">
        <v>29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</v>
      </c>
      <c r="H64" s="196">
        <v>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131</v>
      </c>
      <c r="D65" s="598">
        <f>SUM(D59:D64)</f>
        <v>129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101</v>
      </c>
      <c r="D68" s="196">
        <v>144</v>
      </c>
      <c r="E68" s="89" t="s">
        <v>212</v>
      </c>
      <c r="F68" s="93" t="s">
        <v>213</v>
      </c>
      <c r="G68" s="197">
        <v>20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170</v>
      </c>
      <c r="D69" s="196">
        <v>54</v>
      </c>
      <c r="E69" s="201" t="s">
        <v>79</v>
      </c>
      <c r="F69" s="93" t="s">
        <v>216</v>
      </c>
      <c r="G69" s="197">
        <v>2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</v>
      </c>
      <c r="H71" s="598">
        <f>H59+H60+H61+H69+H70</f>
        <v>86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271</v>
      </c>
      <c r="D76" s="598">
        <f>SUM(D68:D75)</f>
        <v>198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</v>
      </c>
      <c r="H79" s="600">
        <f>H71+H73+H75+H77</f>
        <v>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154</v>
      </c>
      <c r="D89" s="196">
        <v>168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158</v>
      </c>
      <c r="D92" s="598">
        <f>SUM(D88:D91)</f>
        <v>174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566</v>
      </c>
      <c r="D94" s="602">
        <f>D65+D76+D85+D92+D93</f>
        <v>507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1831</v>
      </c>
      <c r="D95" s="604">
        <f>D94+D56</f>
        <v>1782</v>
      </c>
      <c r="E95" s="229" t="s">
        <v>942</v>
      </c>
      <c r="F95" s="489" t="s">
        <v>268</v>
      </c>
      <c r="G95" s="603">
        <f>G37+G40+G56+G79</f>
        <v>1831</v>
      </c>
      <c r="H95" s="604">
        <f>H37+H40+H56+H79</f>
        <v>1782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23.07.2019г.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0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234</v>
      </c>
      <c r="D12" s="317">
        <v>327</v>
      </c>
      <c r="E12" s="194" t="s">
        <v>277</v>
      </c>
      <c r="F12" s="240" t="s">
        <v>278</v>
      </c>
      <c r="G12" s="316">
        <v>544</v>
      </c>
      <c r="H12" s="317">
        <v>818</v>
      </c>
    </row>
    <row r="13" spans="1:8" ht="15.75">
      <c r="A13" s="194" t="s">
        <v>279</v>
      </c>
      <c r="B13" s="190" t="s">
        <v>280</v>
      </c>
      <c r="C13" s="316">
        <v>30</v>
      </c>
      <c r="D13" s="317">
        <v>56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</v>
      </c>
      <c r="D14" s="317">
        <v>47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118</v>
      </c>
      <c r="D15" s="317">
        <v>97</v>
      </c>
      <c r="E15" s="245" t="s">
        <v>79</v>
      </c>
      <c r="F15" s="240" t="s">
        <v>289</v>
      </c>
      <c r="G15" s="316">
        <v>9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19</v>
      </c>
      <c r="E16" s="236" t="s">
        <v>52</v>
      </c>
      <c r="F16" s="264" t="s">
        <v>292</v>
      </c>
      <c r="G16" s="628">
        <f>SUM(G12:G15)</f>
        <v>553</v>
      </c>
      <c r="H16" s="629">
        <f>SUM(H12:H15)</f>
        <v>825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-19</v>
      </c>
      <c r="D18" s="317">
        <v>18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19</v>
      </c>
      <c r="D19" s="317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451</v>
      </c>
      <c r="D22" s="629">
        <f>SUM(D12:D18)+D19</f>
        <v>581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452</v>
      </c>
      <c r="D31" s="635">
        <f>D29+D22</f>
        <v>582</v>
      </c>
      <c r="E31" s="251" t="s">
        <v>824</v>
      </c>
      <c r="F31" s="266" t="s">
        <v>331</v>
      </c>
      <c r="G31" s="253">
        <f>G16+G18+G27</f>
        <v>553</v>
      </c>
      <c r="H31" s="254">
        <f>H16+H18+H27</f>
        <v>825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101</v>
      </c>
      <c r="D33" s="244">
        <f>IF((H31-D31)&gt;0,H31-D31,0)</f>
        <v>243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452</v>
      </c>
      <c r="D36" s="637">
        <f>D31-D34+D35</f>
        <v>582</v>
      </c>
      <c r="E36" s="262" t="s">
        <v>346</v>
      </c>
      <c r="F36" s="256" t="s">
        <v>347</v>
      </c>
      <c r="G36" s="267">
        <f>G35-G34+G31</f>
        <v>553</v>
      </c>
      <c r="H36" s="268">
        <f>H35-H34+H31</f>
        <v>825</v>
      </c>
    </row>
    <row r="37" spans="1:8" ht="15.75">
      <c r="A37" s="261" t="s">
        <v>348</v>
      </c>
      <c r="B37" s="231" t="s">
        <v>349</v>
      </c>
      <c r="C37" s="634">
        <f>IF((G36-C36)&gt;0,G36-C36,0)</f>
        <v>101</v>
      </c>
      <c r="D37" s="635">
        <f>IF((H36-D36)&gt;0,H36-D36,0)</f>
        <v>243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101</v>
      </c>
      <c r="D42" s="244">
        <f>+IF((H36-D36-D38)&gt;0,H36-D36-D38,0)</f>
        <v>243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101</v>
      </c>
      <c r="D44" s="268">
        <f>IF(H42=0,IF(D42-D43&gt;0,D42-D43+H43,0),IF(H42-H43&lt;0,H43-H42+D42,0))</f>
        <v>243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553</v>
      </c>
      <c r="D45" s="631">
        <f>D36+D38+D42</f>
        <v>825</v>
      </c>
      <c r="E45" s="270" t="s">
        <v>373</v>
      </c>
      <c r="F45" s="272" t="s">
        <v>374</v>
      </c>
      <c r="G45" s="630">
        <f>G42+G36</f>
        <v>553</v>
      </c>
      <c r="H45" s="631">
        <f>H42+H36</f>
        <v>825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23.07.2019г.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276</v>
      </c>
      <c r="D11" s="196">
        <v>33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-144</v>
      </c>
      <c r="D14" s="196">
        <v>-52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-64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68</v>
      </c>
      <c r="D21" s="659">
        <f>SUM(D11:D20)</f>
        <v>-35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-45</v>
      </c>
      <c r="D23" s="196">
        <v>-19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-45</v>
      </c>
      <c r="D33" s="659">
        <f>SUM(D23:D32)</f>
        <v>-19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-39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</v>
      </c>
      <c r="D43" s="661">
        <f>SUM(D35:D42)</f>
        <v>-8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</v>
      </c>
      <c r="D44" s="307">
        <f>D43+D33+D21</f>
        <v>-62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174</v>
      </c>
      <c r="D45" s="309">
        <v>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158</v>
      </c>
      <c r="D46" s="311">
        <f>D45+D44</f>
        <v>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174</v>
      </c>
      <c r="D47" s="298">
        <v>83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23.07.2019г.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714</v>
      </c>
      <c r="J13" s="584">
        <f>'1-Баланс'!H30+'1-Баланс'!H33</f>
        <v>0</v>
      </c>
      <c r="K13" s="585"/>
      <c r="L13" s="584">
        <f>SUM(C13:K13)</f>
        <v>1696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714</v>
      </c>
      <c r="J17" s="653">
        <f t="shared" si="2"/>
        <v>0</v>
      </c>
      <c r="K17" s="653">
        <f t="shared" si="2"/>
        <v>0</v>
      </c>
      <c r="L17" s="584">
        <f t="shared" si="1"/>
        <v>1696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101</v>
      </c>
      <c r="J18" s="584">
        <f>+'1-Баланс'!G33</f>
        <v>0</v>
      </c>
      <c r="K18" s="585"/>
      <c r="L18" s="584">
        <f t="shared" si="1"/>
        <v>101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-41</v>
      </c>
      <c r="J30" s="316"/>
      <c r="K30" s="316"/>
      <c r="L30" s="584">
        <f t="shared" si="1"/>
        <v>-41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774</v>
      </c>
      <c r="J31" s="653">
        <f t="shared" si="6"/>
        <v>0</v>
      </c>
      <c r="K31" s="653">
        <f t="shared" si="6"/>
        <v>0</v>
      </c>
      <c r="L31" s="584">
        <f t="shared" si="1"/>
        <v>1756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774</v>
      </c>
      <c r="J34" s="587">
        <f t="shared" si="7"/>
        <v>0</v>
      </c>
      <c r="K34" s="587">
        <f t="shared" si="7"/>
        <v>0</v>
      </c>
      <c r="L34" s="651">
        <f t="shared" si="1"/>
        <v>1756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23.07.2019г.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30.06.2019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23.07.2019г.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7" sqref="D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191</v>
      </c>
      <c r="L12" s="328">
        <v>10</v>
      </c>
      <c r="M12" s="328"/>
      <c r="N12" s="329">
        <f aca="true" t="shared" si="4" ref="N12:N41">K12+L12-M12</f>
        <v>201</v>
      </c>
      <c r="O12" s="328"/>
      <c r="P12" s="328"/>
      <c r="Q12" s="329">
        <f t="shared" si="0"/>
        <v>201</v>
      </c>
      <c r="R12" s="340">
        <f t="shared" si="1"/>
        <v>320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1028</v>
      </c>
      <c r="E13" s="328">
        <v>34</v>
      </c>
      <c r="F13" s="328"/>
      <c r="G13" s="329">
        <f t="shared" si="2"/>
        <v>1062</v>
      </c>
      <c r="H13" s="328"/>
      <c r="I13" s="328"/>
      <c r="J13" s="329">
        <f t="shared" si="3"/>
        <v>1062</v>
      </c>
      <c r="K13" s="328">
        <v>758</v>
      </c>
      <c r="L13" s="328">
        <v>29</v>
      </c>
      <c r="M13" s="328"/>
      <c r="N13" s="329">
        <f t="shared" si="4"/>
        <v>787</v>
      </c>
      <c r="O13" s="328"/>
      <c r="P13" s="328"/>
      <c r="Q13" s="329">
        <f t="shared" si="0"/>
        <v>787</v>
      </c>
      <c r="R13" s="340">
        <f t="shared" si="1"/>
        <v>275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82</v>
      </c>
      <c r="E14" s="328"/>
      <c r="F14" s="328"/>
      <c r="G14" s="329">
        <f t="shared" si="2"/>
        <v>82</v>
      </c>
      <c r="H14" s="328"/>
      <c r="I14" s="328"/>
      <c r="J14" s="329">
        <f t="shared" si="3"/>
        <v>82</v>
      </c>
      <c r="K14" s="328">
        <v>39</v>
      </c>
      <c r="L14" s="328">
        <v>2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41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153</v>
      </c>
      <c r="E15" s="328">
        <v>2</v>
      </c>
      <c r="F15" s="328">
        <v>8</v>
      </c>
      <c r="G15" s="329">
        <f t="shared" si="2"/>
        <v>147</v>
      </c>
      <c r="H15" s="328"/>
      <c r="I15" s="328"/>
      <c r="J15" s="329">
        <f t="shared" si="3"/>
        <v>147</v>
      </c>
      <c r="K15" s="328">
        <v>110</v>
      </c>
      <c r="L15" s="328">
        <v>5</v>
      </c>
      <c r="M15" s="328">
        <v>8</v>
      </c>
      <c r="N15" s="329">
        <f t="shared" si="4"/>
        <v>107</v>
      </c>
      <c r="O15" s="328"/>
      <c r="P15" s="328"/>
      <c r="Q15" s="329">
        <f t="shared" si="0"/>
        <v>107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2369</v>
      </c>
      <c r="E19" s="330">
        <f>SUM(E11:E18)</f>
        <v>36</v>
      </c>
      <c r="F19" s="330">
        <f>SUM(F11:F18)</f>
        <v>8</v>
      </c>
      <c r="G19" s="329">
        <f t="shared" si="2"/>
        <v>2397</v>
      </c>
      <c r="H19" s="330">
        <f>SUM(H11:H18)</f>
        <v>0</v>
      </c>
      <c r="I19" s="330">
        <f>SUM(I11:I18)</f>
        <v>0</v>
      </c>
      <c r="J19" s="329">
        <f t="shared" si="3"/>
        <v>2397</v>
      </c>
      <c r="K19" s="330">
        <f>SUM(K11:K18)</f>
        <v>1098</v>
      </c>
      <c r="L19" s="330">
        <f>SUM(L11:L18)</f>
        <v>46</v>
      </c>
      <c r="M19" s="330">
        <f>SUM(M11:M18)</f>
        <v>8</v>
      </c>
      <c r="N19" s="329">
        <f t="shared" si="4"/>
        <v>1136</v>
      </c>
      <c r="O19" s="330">
        <f>SUM(O11:O18)</f>
        <v>0</v>
      </c>
      <c r="P19" s="330">
        <f>SUM(P11:P18)</f>
        <v>0</v>
      </c>
      <c r="Q19" s="329">
        <f t="shared" si="0"/>
        <v>1136</v>
      </c>
      <c r="R19" s="340">
        <f t="shared" si="1"/>
        <v>1261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2373</v>
      </c>
      <c r="E42" s="349">
        <f>E19+E20+E21+E27+E40+E41</f>
        <v>36</v>
      </c>
      <c r="F42" s="349">
        <f aca="true" t="shared" si="11" ref="F42:R42">F19+F20+F21+F27+F40+F41</f>
        <v>8</v>
      </c>
      <c r="G42" s="349">
        <f t="shared" si="11"/>
        <v>2401</v>
      </c>
      <c r="H42" s="349">
        <f t="shared" si="11"/>
        <v>0</v>
      </c>
      <c r="I42" s="349">
        <f t="shared" si="11"/>
        <v>0</v>
      </c>
      <c r="J42" s="349">
        <f t="shared" si="11"/>
        <v>2401</v>
      </c>
      <c r="K42" s="349">
        <f t="shared" si="11"/>
        <v>1098</v>
      </c>
      <c r="L42" s="349">
        <f t="shared" si="11"/>
        <v>46</v>
      </c>
      <c r="M42" s="349">
        <f t="shared" si="11"/>
        <v>8</v>
      </c>
      <c r="N42" s="349">
        <f t="shared" si="11"/>
        <v>1136</v>
      </c>
      <c r="O42" s="349">
        <f t="shared" si="11"/>
        <v>0</v>
      </c>
      <c r="P42" s="349">
        <f t="shared" si="11"/>
        <v>0</v>
      </c>
      <c r="Q42" s="349">
        <f t="shared" si="11"/>
        <v>1136</v>
      </c>
      <c r="R42" s="350">
        <f t="shared" si="11"/>
        <v>1265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23.07.2019г.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37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101</v>
      </c>
      <c r="D26" s="362">
        <f>SUM(D27:D29)</f>
        <v>101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101</v>
      </c>
      <c r="D28" s="368">
        <v>101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170</v>
      </c>
      <c r="D30" s="368">
        <v>170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271</v>
      </c>
      <c r="D45" s="438">
        <f>D26+D30+D31+D33+D32+D34+D35+D40</f>
        <v>271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271</v>
      </c>
      <c r="D46" s="444">
        <f>D45+D23+D21+D11</f>
        <v>271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</v>
      </c>
      <c r="D89" s="197">
        <v>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</v>
      </c>
      <c r="D98" s="433">
        <f>D87+D82+D77+D73+D97</f>
        <v>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</v>
      </c>
      <c r="D99" s="427">
        <f>D98+D70+D68</f>
        <v>74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23.07.2019г.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23.07.2019г.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2019-07-23T09:45:02Z</cp:lastPrinted>
  <dcterms:created xsi:type="dcterms:W3CDTF">2006-09-16T00:00:00Z</dcterms:created>
  <dcterms:modified xsi:type="dcterms:W3CDTF">2019-07-23T09:45:34Z</dcterms:modified>
  <cp:category/>
  <cp:version/>
  <cp:contentType/>
  <cp:contentStatus/>
</cp:coreProperties>
</file>