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67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<sst xmlns="http://schemas.openxmlformats.org/spreadsheetml/2006/main" count="4190" uniqueCount="973">
  <si>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</si>
  <si>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</si>
  <si>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</si>
  <si>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</si>
  <si>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</si>
  <si>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</si>
  <si>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</si>
  <si>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</si>
  <si>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</si>
  <si>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</si>
  <si>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</si>
  <si>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</si>
  <si>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</si>
  <si>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</si>
  <si>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</si>
  <si>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</si>
  <si>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</si>
  <si>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</si>
  <si>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</si>
  <si>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</si>
  <si>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</si>
  <si>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</si>
  <si>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</si>
  <si>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</si>
  <si>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</si>
  <si>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</si>
  <si>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</si>
  <si>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</si>
  <si>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</si>
  <si>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</si>
  <si>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</si>
  <si>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</si>
  <si>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</si>
  <si>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</si>
  <si>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</si>
  <si>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</si>
  <si>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</si>
  <si>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</si>
  <si>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</si>
  <si>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</si>
  <si>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</si>
  <si>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</si>
  <si>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</si>
  <si>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</si>
  <si>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</si>
  <si>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</si>
  <si>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</si>
  <si>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</si>
  <si>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</si>
  <si>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</si>
  <si>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</si>
  <si>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</si>
  <si>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</si>
  <si>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</si>
  <si>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</si>
  <si>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</si>
  <si>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</si>
  <si>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</si>
  <si>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</si>
  <si>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</si>
  <si>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</si>
  <si>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</si>
  <si>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</si>
  <si>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</si>
  <si>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</si>
  <si>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</si>
  <si>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</si>
  <si>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</si>
  <si>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</si>
  <si>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</si>
  <si>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</si>
  <si>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</si>
  <si>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</si>
  <si>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</si>
  <si>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</si>
  <si>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</si>
  <si>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</si>
  <si>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</si>
  <si>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</si>
  <si>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</si>
  <si>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</si>
  <si>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</si>
  <si>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</si>
  <si>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</si>
  <si>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</si>
  <si>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</si>
  <si>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</si>
  <si>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</si>
  <si>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</si>
  <si>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</si>
  <si>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</si>
  <si>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</si>
  <si>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</si>
  <si>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</si>
  <si>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</si>
  <si>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</si>
  <si>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</si>
  <si>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</si>
  <si>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</si>
  <si>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</si>
  <si>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</si>
  <si>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</si>
  <si>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</si>
  <si>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</si>
  <si>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</si>
  <si>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</si>
  <si>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</si>
  <si>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</si>
  <si>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</si>
  <si>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</si>
  <si>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</si>
  <si>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</si>
  <si>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</si>
  <si>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</si>
  <si>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</si>
  <si>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</si>
  <si>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</si>
  <si>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</si>
  <si>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</si>
  <si>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</si>
  <si>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</si>
  <si>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</si>
  <si>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</si>
  <si>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</si>
  <si>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</si>
  <si>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</si>
  <si>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</si>
  <si>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</si>
  <si>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</si>
  <si>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</si>
  <si>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</si>
  <si>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</si>
  <si>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</si>
  <si>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</si>
  <si>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</si>
  <si>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</si>
  <si>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</si>
  <si>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</si>
  <si>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</si>
  <si>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</si>
  <si>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</si>
  <si>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</si>
  <si>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</si>
  <si>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</si>
  <si>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</si>
  <si>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</si>
  <si>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</si>
  <si>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</si>
  <si>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</si>
  <si>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</si>
  <si>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</si>
  <si>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</si>
  <si>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</si>
  <si>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</si>
  <si>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</si>
  <si>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</si>
  <si>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</si>
  <si>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</si>
  <si>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</si>
  <si>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</si>
  <si>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</si>
  <si>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</si>
  <si>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</si>
  <si>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</si>
  <si>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</si>
  <si>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</si>
  <si>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</si>
  <si>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</si>
  <si>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</si>
  <si>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</si>
  <si>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</si>
  <si>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</si>
  <si>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</si>
  <si>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</si>
  <si>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</si>
  <si>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</si>
  <si>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</si>
  <si>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</si>
  <si>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</si>
  <si>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</si>
  <si>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</si>
  <si>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</si>
  <si>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</si>
  <si>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</si>
  <si>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</si>
  <si>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</si>
  <si>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</si>
  <si>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</si>
  <si>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</si>
  <si>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</si>
  <si>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</si>
  <si>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</si>
  <si>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</si>
  <si>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</si>
  <si>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</si>
  <si>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</si>
  <si>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</si>
  <si>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</si>
  <si>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</si>
  <si>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</si>
  <si>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</si>
  <si>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</si>
  <si>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</si>
  <si>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</si>
  <si>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</si>
  <si>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</si>
  <si>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</si>
  <si>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</si>
  <si>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</si>
  <si>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</si>
  <si>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</si>
  <si>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</si>
  <si>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</si>
  <si>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</si>
  <si>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</si>
  <si>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</si>
  <si>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</si>
  <si>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</si>
  <si>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</si>
  <si>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</si>
  <si>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</si>
  <si>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</si>
  <si>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</si>
  <si>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</si>
  <si>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</si>
  <si>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</si>
  <si>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</si>
  <si>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</si>
  <si>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</si>
  <si>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</si>
  <si>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</si>
  <si>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</si>
  <si>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</si>
  <si>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</si>
  <si>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</si>
  <si>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</si>
  <si>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</si>
  <si>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</si>
  <si>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</si>
  <si>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</si>
  <si>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</si>
  <si>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</si>
  <si>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</si>
  <si>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</si>
  <si>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</si>
  <si>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</si>
  <si>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</si>
  <si>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</si>
  <si>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</si>
  <si>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</si>
  <si>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</si>
  <si>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</si>
  <si>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</si>
  <si>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</si>
  <si>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</si>
  <si>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</si>
  <si>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</si>
  <si>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</si>
  <si>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</si>
  <si>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</si>
  <si>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</si>
  <si>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</si>
  <si>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</si>
  <si>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</si>
  <si>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</si>
  <si>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</si>
  <si>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</si>
  <si>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</si>
  <si>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</si>
  <si>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</si>
  <si>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</si>
  <si>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</si>
  <si>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</si>
  <si>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</si>
  <si>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</si>
  <si>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</si>
  <si>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</si>
  <si>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</si>
  <si>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</si>
  <si>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</si>
  <si>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</si>
  <si>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</si>
  <si>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</si>
  <si>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</si>
  <si>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</si>
  <si>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</si>
  <si>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</si>
  <si>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</si>
  <si>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</si>
  <si>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</si>
  <si>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</si>
  <si>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</si>
  <si>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</si>
  <si>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</si>
  <si>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</si>
  <si>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</si>
  <si>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</si>
  <si>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</si>
  <si>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</si>
  <si>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</si>
  <si>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</si>
  <si>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</si>
  <si>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</si>
  <si>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</si>
  <si>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</si>
  <si>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</si>
  <si>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</si>
  <si>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</si>
  <si>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</si>
  <si>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</si>
  <si>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</si>
  <si>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</si>
  <si>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</si>
  <si>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</si>
  <si>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</si>
  <si>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</si>
  <si>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</si>
  <si>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</si>
  <si>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</si>
  <si>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</si>
  <si>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</si>
  <si>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</si>
  <si>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</si>
  <si>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</si>
  <si>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</si>
  <si>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</si>
  <si>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</si>
  <si>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</si>
  <si>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</si>
  <si>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</si>
  <si>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</si>
  <si>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</si>
  <si>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</si>
  <si>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</si>
  <si>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</si>
  <si>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</si>
  <si>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</si>
  <si>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</si>
  <si>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</si>
  <si>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</si>
  <si>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</si>
  <si>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</si>
  <si>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</si>
  <si>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</si>
  <si>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</si>
  <si>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</si>
  <si>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</si>
  <si>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</si>
  <si>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</si>
  <si>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</si>
  <si>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</si>
  <si>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</si>
  <si>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</si>
  <si>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</si>
  <si>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</si>
  <si>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</si>
  <si>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</si>
  <si>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</si>
  <si>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</si>
  <si>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</si>
  <si>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</si>
  <si>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</si>
  <si>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</si>
  <si>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</si>
  <si>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</si>
  <si>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</si>
  <si>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</si>
  <si>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</si>
  <si>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</si>
  <si>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</si>
  <si>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</si>
  <si>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</si>
  <si>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</si>
  <si>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</si>
  <si>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</si>
  <si>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</si>
  <si>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</si>
  <si>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</si>
  <si>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</si>
  <si>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</si>
  <si>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</si>
  <si>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</si>
  <si>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</si>
  <si>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</si>
  <si>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</si>
  <si>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</si>
  <si>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</si>
  <si>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</si>
  <si>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</si>
  <si>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</si>
  <si>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</si>
  <si>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</si>
  <si>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</si>
  <si>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</si>
  <si>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</si>
  <si>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</si>
  <si>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</si>
  <si>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</si>
  <si>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</si>
  <si>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</si>
  <si>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</si>
  <si>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</si>
  <si>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</si>
  <si>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</si>
  <si>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</si>
  <si>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</si>
  <si>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</si>
  <si>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</si>
  <si>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</si>
  <si>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</si>
  <si>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</si>
  <si>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</si>
  <si>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</si>
  <si>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</si>
  <si>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</si>
  <si>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</si>
  <si>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</si>
  <si>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</si>
  <si>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</si>
  <si>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</si>
  <si>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</si>
  <si>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</si>
  <si>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</si>
  <si>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</si>
  <si>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</si>
  <si>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</si>
  <si>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</si>
  <si>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</si>
  <si>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</si>
  <si>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</si>
  <si>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</si>
  <si>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</si>
  <si>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</si>
  <si>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</si>
  <si>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</si>
  <si>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</si>
  <si>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</si>
  <si>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</si>
  <si>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</si>
  <si>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</si>
  <si>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</si>
  <si>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</si>
  <si>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</si>
  <si>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</si>
  <si>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</si>
  <si>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</si>
  <si>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</si>
  <si>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</si>
  <si>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</si>
  <si>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</si>
  <si>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</si>
  <si>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</si>
  <si>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</si>
  <si>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</si>
  <si>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</si>
  <si>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</si>
  <si>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</si>
  <si>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</si>
  <si>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</si>
  <si>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</si>
  <si>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</si>
  <si>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</si>
  <si>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</si>
  <si>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</si>
  <si>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</si>
  <si>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</si>
  <si>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</si>
  <si>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</si>
  <si>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</si>
  <si>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</si>
  <si>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</si>
  <si>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</si>
  <si>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</si>
  <si>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</si>
  <si>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</si>
  <si>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</si>
  <si>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</si>
  <si>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</si>
  <si>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</si>
  <si>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</si>
  <si>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</si>
  <si>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</si>
  <si>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</si>
  <si>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</si>
  <si>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</si>
  <si>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</si>
  <si>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</si>
  <si>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</si>
  <si>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</si>
  <si>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</si>
  <si>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</si>
  <si>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</si>
  <si>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</si>
  <si>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</si>
  <si>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</si>
  <si>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</si>
  <si>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</si>
  <si>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</si>
  <si>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</si>
  <si>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</si>
  <si>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</si>
  <si>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</si>
  <si>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</si>
  <si>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</si>
  <si>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</si>
  <si>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</si>
  <si>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</si>
  <si>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</si>
  <si>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</si>
  <si>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</si>
  <si>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</si>
  <si>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</si>
  <si>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</si>
  <si>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</si>
  <si>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</si>
  <si>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</si>
  <si>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</si>
  <si>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</si>
  <si>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</si>
  <si>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</si>
  <si>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</si>
  <si>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</si>
  <si>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</si>
  <si>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</si>
  <si>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</si>
  <si>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</si>
  <si>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</si>
  <si>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</si>
  <si>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</si>
  <si>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</si>
  <si>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</si>
  <si>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</si>
  <si>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</si>
  <si>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</si>
  <si>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</si>
  <si>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</si>
  <si>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</si>
  <si>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</si>
  <si>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</si>
  <si>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</si>
  <si>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</si>
  <si>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</si>
  <si>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</si>
  <si>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</si>
  <si>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</si>
  <si>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</si>
  <si>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</si>
  <si>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</si>
  <si>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</si>
  <si>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</si>
  <si>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</si>
  <si>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</si>
  <si>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</si>
  <si>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</si>
  <si>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</si>
  <si>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</si>
  <si>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</si>
  <si>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</si>
  <si>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</si>
  <si>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</si>
  <si>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</si>
  <si>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</si>
  <si>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</si>
  <si>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</si>
  <si>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</si>
  <si>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</si>
  <si>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</si>
  <si>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</si>
  <si>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</si>
  <si>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</si>
  <si>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</si>
  <si>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</si>
  <si>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</si>
  <si>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</si>
  <si>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</si>
  <si>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</si>
  <si>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</si>
  <si>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</si>
  <si>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</si>
  <si>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</si>
  <si>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</si>
  <si>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</si>
  <si>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</si>
  <si>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</si>
  <si>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</si>
  <si>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</si>
  <si>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</si>
  <si>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</si>
  <si>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</si>
  <si>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</si>
  <si>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</si>
  <si>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</si>
  <si>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</si>
  <si>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</si>
  <si>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</si>
  <si>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</si>
  <si>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</si>
  <si>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</si>
  <si>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</si>
  <si>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</si>
  <si>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</si>
  <si>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</si>
  <si>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</si>
  <si>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</si>
  <si>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</si>
  <si>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</si>
  <si>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</si>
  <si>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</si>
  <si>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</si>
  <si>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</si>
  <si>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</si>
  <si>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</si>
  <si>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</si>
  <si>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</si>
  <si>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</si>
  <si>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</si>
  <si>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</si>
  <si>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</si>
  <si>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</si>
  <si>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</si>
  <si>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</si>
  <si>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</si>
  <si>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</si>
  <si>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</si>
  <si>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</si>
  <si>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</si>
  <si>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</si>
  <si>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</si>
  <si>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</si>
  <si>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</si>
  <si>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</si>
  <si>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</si>
  <si>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</si>
  <si>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</si>
  <si>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</si>
  <si>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</si>
  <si>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</si>
  <si>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</si>
  <si>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</si>
  <si>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</si>
  <si>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</si>
  <si>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</si>
  <si>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</si>
  <si>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</si>
  <si>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</si>
  <si>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</si>
  <si>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</si>
  <si>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</si>
  <si>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</si>
  <si>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</si>
  <si>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</si>
  <si>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</si>
  <si>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</si>
  <si>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</si>
  <si>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</si>
  <si>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</si>
  <si>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</si>
  <si>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</si>
  <si>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</si>
  <si>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</si>
  <si>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</si>
  <si>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</si>
  <si>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</si>
  <si>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</si>
  <si>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</si>
  <si>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</si>
  <si>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</si>
  <si>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</si>
  <si>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</si>
  <si>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</si>
  <si>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</si>
  <si>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</si>
  <si>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</si>
  <si>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</si>
  <si>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</si>
  <si>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</si>
  <si>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</si>
  <si>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</si>
  <si>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</si>
  <si>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</si>
  <si>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</si>
  <si>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</si>
  <si>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</si>
  <si>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</si>
  <si>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</si>
  <si>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</si>
  <si>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</si>
  <si>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</si>
  <si>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</si>
  <si>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</si>
  <si>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</si>
  <si>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</si>
  <si>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</si>
  <si>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</si>
  <si>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</si>
  <si>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</si>
  <si>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</si>
  <si>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</si>
  <si>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</si>
  <si>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</si>
  <si>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</si>
  <si>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</si>
  <si>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</si>
  <si>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</si>
  <si>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</si>
  <si>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</si>
  <si>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</si>
  <si>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</si>
  <si>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</si>
  <si>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</si>
  <si>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</si>
  <si>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</si>
  <si>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</si>
  <si>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</si>
  <si>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</si>
  <si>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</si>
  <si>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</si>
  <si>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</si>
  <si>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</si>
  <si>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</si>
  <si>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</si>
  <si>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</si>
  <si>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</si>
  <si>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</si>
  <si>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</si>
  <si>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</si>
  <si>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</si>
  <si>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</si>
  <si>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</si>
  <si>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</si>
  <si>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</si>
  <si>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</si>
  <si>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</si>
  <si>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</si>
  <si>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</si>
  <si>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</si>
  <si>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</si>
  <si>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</si>
  <si>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</si>
  <si>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</si>
  <si>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</si>
  <si>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</si>
  <si>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</si>
  <si>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</si>
  <si>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</si>
  <si>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</si>
  <si>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</si>
  <si>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</si>
  <si>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</si>
  <si>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</si>
  <si>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</si>
  <si>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</si>
  <si>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</si>
  <si>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</si>
  <si>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</si>
  <si>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</si>
  <si>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</si>
  <si>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</si>
  <si>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</si>
  <si>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</si>
  <si>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</si>
  <si>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</si>
  <si>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</si>
  <si>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</si>
  <si>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</si>
  <si>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</si>
  <si>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</si>
  <si>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</si>
  <si>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</si>
  <si>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</si>
  <si>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</si>
  <si>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</si>
  <si>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</si>
  <si>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</si>
  <si>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</si>
  <si>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</si>
  <si>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</si>
  <si>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</si>
  <si>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</si>
  <si>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</si>
  <si>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</si>
  <si>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</si>
  <si>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</si>
  <si>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</si>
  <si>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</si>
  <si>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</si>
  <si>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</si>
  <si>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</si>
  <si>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</si>
  <si>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</si>
  <si>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</si>
  <si>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</si>
  <si>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</si>
  <si>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</si>
  <si>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</si>
  <si>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</si>
  <si>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</si>
  <si>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</si>
  <si>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</si>
  <si>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</si>
  <si>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</si>
  <si>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</si>
  <si>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</si>
  <si>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</si>
  <si>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</si>
  <si>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</si>
  <si>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</si>
  <si>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</si>
  <si>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</si>
  <si>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</si>
  <si>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</si>
  <si>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</si>
  <si>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</si>
  <si>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</si>
  <si>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</si>
  <si>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</si>
  <si>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</si>
  <si>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</si>
  <si>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</si>
  <si>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</si>
  <si>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</si>
  <si>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</si>
  <si>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</si>
  <si>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</si>
  <si>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</si>
  <si>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</si>
  <si>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</si>
  <si>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</si>
  <si>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</si>
  <si>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</si>
  <si>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</si>
  <si>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</si>
  <si>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</si>
  <si>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</si>
  <si>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</si>
  <si>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</si>
  <si>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</si>
  <si>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</si>
  <si>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</si>
  <si>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</si>
  <si>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</si>
  <si>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</si>
  <si>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</si>
  <si>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</si>
  <si>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</si>
  <si>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</si>
  <si>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</si>
  <si>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</si>
  <si>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</si>
  <si>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</si>
  <si>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</si>
  <si>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</si>
  <si>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</si>
  <si>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</si>
  <si>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</si>
  <si>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</si>
  <si>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</si>
  <si>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</si>
  <si>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</si>
  <si>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</si>
  <si>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</si>
  <si>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</si>
  <si>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</si>
  <si>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</si>
  <si>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</si>
  <si>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</si>
  <si>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</si>
  <si>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</si>
  <si>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</si>
  <si>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</si>
  <si>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</si>
  <si>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</si>
  <si>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</si>
  <si>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</si>
  <si>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</si>
  <si>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</si>
  <si>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</si>
  <si>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</si>
  <si>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</si>
  <si>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</si>
  <si>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</si>
  <si>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</si>
  <si>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</si>
  <si>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</si>
  <si>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</si>
  <si>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</si>
  <si>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</si>
  <si>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</si>
  <si>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</si>
  <si>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</si>
  <si>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</si>
  <si>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</si>
  <si>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</si>
  <si>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</si>
  <si>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</si>
  <si>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</si>
  <si>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</si>
  <si>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</si>
  <si>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</si>
  <si>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</si>
  <si>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</si>
  <si>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</si>
  <si>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</si>
  <si>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</si>
  <si>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</si>
  <si>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</si>
  <si>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</si>
  <si>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</si>
  <si>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</si>
  <si>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</si>
  <si>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</si>
  <si>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</si>
  <si>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</si>
  <si>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</si>
  <si>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</si>
  <si>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</si>
  <si>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</si>
  <si>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</si>
  <si>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</si>
  <si>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</si>
  <si>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</si>
  <si>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</si>
  <si>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</si>
  <si>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</si>
  <si>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</si>
  <si>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</si>
  <si>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</si>
  <si>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</si>
  <si>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</si>
  <si>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</si>
  <si>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</si>
  <si>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</si>
  <si>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</si>
  <si>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</si>
  <si>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</si>
  <si>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</si>
  <si>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</si>
  <si>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</si>
  <si>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</si>
  <si>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</si>
  <si>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</si>
  <si>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</si>
  <si>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</si>
  <si>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</si>
  <si>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</si>
  <si>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</si>
  <si>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</si>
  <si>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</si>
  <si>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</si>
  <si>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</si>
  <si>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</si>
  <si>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</si>
  <si>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</si>
  <si>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</si>
  <si>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</si>
  <si>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</si>
  <si>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</si>
  <si>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</si>
  <si>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</si>
  <si>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</si>
  <si>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</si>
  <si>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</si>
  <si>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</si>
  <si>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БУЛГАР ЧЕХ ИНВЕСТ ХОЛДИНГ АД</t>
  </si>
  <si>
    <t>120054800</t>
  </si>
  <si>
    <t>КРАСИМИР ДИМИТРОВ</t>
  </si>
  <si>
    <t>ИЗПЪЛНИТЕЛЕН ДИРЕКТОР</t>
  </si>
  <si>
    <t>ГР. ПЛОВДИВ, УЛ. БЕЛГРАД № 2, ЕТ. 2</t>
  </si>
  <si>
    <t>0884322083</t>
  </si>
  <si>
    <t>office@bcihsm.com</t>
  </si>
  <si>
    <t>http://bcihsm.com</t>
  </si>
  <si>
    <t>ПЕТЯ РОГОЗЯНСКА</t>
  </si>
  <si>
    <t>СЧЕТОВОДИТЕЛ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</si>
</sst>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4" sqref="B14:B27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44561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44616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ПЕТЯ РОГОЗЯНСКА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44197</v>
      </c>
    </row>
    <row r="10" spans="1:2" ht="15.75">
      <c r="A10" s="7" t="s">
        <v>2</v>
      </c>
      <c r="B10" s="546">
        <v>44561</v>
      </c>
    </row>
    <row r="11" spans="1:2" ht="15.75">
      <c r="A11" s="7" t="s">
        <v>949</v>
      </c>
      <c r="B11" s="546">
        <v>44616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967</v>
      </c>
    </row>
    <row r="20" spans="1:2" ht="15.75">
      <c r="A20" s="7" t="s">
        <v>5</v>
      </c>
      <c r="B20" s="545" t="s">
        <v>967</v>
      </c>
    </row>
    <row r="21" spans="1:2" ht="15.75">
      <c r="A21" s="10" t="s">
        <v>6</v>
      </c>
      <c r="B21" s="547" t="s">
        <v>968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969</v>
      </c>
    </row>
    <row r="24" spans="1:2" ht="15.75">
      <c r="A24" s="10" t="s">
        <v>892</v>
      </c>
      <c r="B24" s="656" t="s">
        <v>970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7" t="s">
        <v>971</v>
      </c>
    </row>
    <row r="27" spans="1:2" ht="15.75">
      <c r="A27" s="10" t="s">
        <v>943</v>
      </c>
      <c r="B27" s="547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0.40973630831643004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0.04680259499536608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0.008272924601711923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0.0070302439703476835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1.086682427107959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9.26238660153524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9.230983949755757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2.8534542916957433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0.6427076064200977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0.4390026714158504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0.01715797167020499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0.8331464800711331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5.6573215940685815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0.8497894407127692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1622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0.3758109360518999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0.5910079767947788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14.979754601226993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49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49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49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49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49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49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49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49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49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49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288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49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49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49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49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49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830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49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830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49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691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49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49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691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49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49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49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49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49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49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49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49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49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49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49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49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49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49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49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49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49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49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365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49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49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2187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49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49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49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49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49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49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49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49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49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58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49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993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49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16699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49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49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49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49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514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49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18278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49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2802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49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49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49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2802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49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49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3534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49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6336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49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49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1840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49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49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49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1842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49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90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49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26546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49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28733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49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49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49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49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49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49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49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49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49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49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80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49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49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49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80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49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80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49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2843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49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2873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49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49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49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202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49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49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3045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49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4316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49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49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49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49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49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49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21514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49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49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21514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49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49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49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37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49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49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21551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49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49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49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2354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49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49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2304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49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49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49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17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49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49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49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502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49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49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2866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49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49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49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49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2866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49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28733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49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49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261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49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8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49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125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49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17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49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49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49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425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49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401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49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49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837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49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1402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49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295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49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49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49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1701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49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2538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49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220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49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49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49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2538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49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220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49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18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49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1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49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17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49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49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202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49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49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202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49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2758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49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49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49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49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448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49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493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49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49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49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885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49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91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49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1278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49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49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11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49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2265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49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2758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49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49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49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49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2758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49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49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49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49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49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2758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49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0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49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0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49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49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0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49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0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49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49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49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49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49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0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49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0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49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49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49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49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49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49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49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49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49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49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49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49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49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49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49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0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49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49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49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49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49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0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49">
        <f t="shared" si="20"/>
        <v>44561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0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49">
        <f t="shared" si="20"/>
        <v>44561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0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49">
        <f t="shared" si="20"/>
        <v>44561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0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49">
        <f t="shared" si="20"/>
        <v>44561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49">
        <f t="shared" si="20"/>
        <v>44561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49">
        <f aca="true" t="shared" si="23" ref="C218:C281">endDate</f>
        <v>44561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49">
        <f t="shared" si="23"/>
        <v>44561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49">
        <f t="shared" si="23"/>
        <v>44561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49">
        <f t="shared" si="23"/>
        <v>44561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49">
        <f t="shared" si="23"/>
        <v>44561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49">
        <f t="shared" si="23"/>
        <v>44561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49">
        <f t="shared" si="23"/>
        <v>44561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49">
        <f t="shared" si="23"/>
        <v>44561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49">
        <f t="shared" si="23"/>
        <v>44561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49">
        <f t="shared" si="23"/>
        <v>44561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49">
        <f t="shared" si="23"/>
        <v>44561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49">
        <f t="shared" si="23"/>
        <v>44561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49">
        <f t="shared" si="23"/>
        <v>44561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49">
        <f t="shared" si="23"/>
        <v>44561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49">
        <f t="shared" si="23"/>
        <v>44561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49">
        <f t="shared" si="23"/>
        <v>44561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49">
        <f t="shared" si="23"/>
        <v>44561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49">
        <f t="shared" si="23"/>
        <v>44561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49">
        <f t="shared" si="23"/>
        <v>44561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49">
        <f t="shared" si="23"/>
        <v>44561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49">
        <f t="shared" si="23"/>
        <v>44561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49">
        <f t="shared" si="23"/>
        <v>44561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49">
        <f t="shared" si="23"/>
        <v>44561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49">
        <f t="shared" si="23"/>
        <v>44561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49">
        <f t="shared" si="23"/>
        <v>44561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49">
        <f t="shared" si="23"/>
        <v>44561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49">
        <f t="shared" si="23"/>
        <v>44561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49">
        <f t="shared" si="23"/>
        <v>44561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49">
        <f t="shared" si="23"/>
        <v>44561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49">
        <f t="shared" si="23"/>
        <v>44561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49">
        <f t="shared" si="23"/>
        <v>44561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49">
        <f t="shared" si="23"/>
        <v>44561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49">
        <f t="shared" si="23"/>
        <v>44561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49">
        <f t="shared" si="23"/>
        <v>44561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49">
        <f t="shared" si="23"/>
        <v>44561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49">
        <f t="shared" si="23"/>
        <v>44561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49">
        <f t="shared" si="23"/>
        <v>44561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49">
        <f t="shared" si="23"/>
        <v>44561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49">
        <f t="shared" si="23"/>
        <v>44561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49">
        <f t="shared" si="23"/>
        <v>44561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49">
        <f t="shared" si="23"/>
        <v>44561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49">
        <f t="shared" si="23"/>
        <v>44561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49">
        <f t="shared" si="23"/>
        <v>44561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49">
        <f t="shared" si="23"/>
        <v>44561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49">
        <f t="shared" si="23"/>
        <v>44561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49">
        <f t="shared" si="23"/>
        <v>44561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49">
        <f t="shared" si="23"/>
        <v>44561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49">
        <f t="shared" si="23"/>
        <v>44561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49">
        <f t="shared" si="23"/>
        <v>44561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49">
        <f t="shared" si="23"/>
        <v>44561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49">
        <f t="shared" si="23"/>
        <v>44561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49">
        <f t="shared" si="23"/>
        <v>44561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49">
        <f t="shared" si="23"/>
        <v>44561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49">
        <f t="shared" si="23"/>
        <v>44561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49">
        <f t="shared" si="23"/>
        <v>44561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49">
        <f t="shared" si="23"/>
        <v>44561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49">
        <f t="shared" si="23"/>
        <v>44561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49">
        <f t="shared" si="23"/>
        <v>44561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49">
        <f t="shared" si="23"/>
        <v>44561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49">
        <f t="shared" si="23"/>
        <v>44561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49">
        <f t="shared" si="23"/>
        <v>44561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49">
        <f t="shared" si="23"/>
        <v>44561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49">
        <f t="shared" si="23"/>
        <v>44561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49">
        <f t="shared" si="23"/>
        <v>44561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49">
        <f aca="true" t="shared" si="26" ref="C282:C345">endDate</f>
        <v>44561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49">
        <f t="shared" si="26"/>
        <v>44561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49">
        <f t="shared" si="26"/>
        <v>44561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49">
        <f t="shared" si="26"/>
        <v>44561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49">
        <f t="shared" si="26"/>
        <v>44561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49">
        <f t="shared" si="26"/>
        <v>44561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49">
        <f t="shared" si="26"/>
        <v>44561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49">
        <f t="shared" si="26"/>
        <v>44561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49">
        <f t="shared" si="26"/>
        <v>44561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49">
        <f t="shared" si="26"/>
        <v>44561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49">
        <f t="shared" si="26"/>
        <v>44561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49">
        <f t="shared" si="26"/>
        <v>44561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49">
        <f t="shared" si="26"/>
        <v>44561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49">
        <f t="shared" si="26"/>
        <v>44561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49">
        <f t="shared" si="26"/>
        <v>44561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49">
        <f t="shared" si="26"/>
        <v>44561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49">
        <f t="shared" si="26"/>
        <v>44561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49">
        <f t="shared" si="26"/>
        <v>44561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49">
        <f t="shared" si="26"/>
        <v>44561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49">
        <f t="shared" si="26"/>
        <v>44561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49">
        <f t="shared" si="26"/>
        <v>44561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49">
        <f t="shared" si="26"/>
        <v>44561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49">
        <f t="shared" si="26"/>
        <v>44561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49">
        <f t="shared" si="26"/>
        <v>44561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49">
        <f t="shared" si="26"/>
        <v>44561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49">
        <f t="shared" si="26"/>
        <v>44561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49">
        <f t="shared" si="26"/>
        <v>44561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49">
        <f t="shared" si="26"/>
        <v>44561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49">
        <f t="shared" si="26"/>
        <v>44561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49">
        <f t="shared" si="26"/>
        <v>44561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49">
        <f t="shared" si="26"/>
        <v>44561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49">
        <f t="shared" si="26"/>
        <v>44561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49">
        <f t="shared" si="26"/>
        <v>44561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49">
        <f t="shared" si="26"/>
        <v>44561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49">
        <f t="shared" si="26"/>
        <v>44561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49">
        <f t="shared" si="26"/>
        <v>44561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49">
        <f t="shared" si="26"/>
        <v>44561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49">
        <f t="shared" si="26"/>
        <v>44561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49">
        <f t="shared" si="26"/>
        <v>44561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49">
        <f t="shared" si="26"/>
        <v>44561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49">
        <f t="shared" si="26"/>
        <v>44561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49">
        <f t="shared" si="26"/>
        <v>44561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49">
        <f t="shared" si="26"/>
        <v>44561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49">
        <f t="shared" si="26"/>
        <v>44561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49">
        <f t="shared" si="26"/>
        <v>44561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49">
        <f t="shared" si="26"/>
        <v>44561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49">
        <f t="shared" si="26"/>
        <v>44561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80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49">
        <f t="shared" si="26"/>
        <v>44561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49">
        <f t="shared" si="26"/>
        <v>44561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49">
        <f t="shared" si="26"/>
        <v>44561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49">
        <f t="shared" si="26"/>
        <v>44561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80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49">
        <f t="shared" si="26"/>
        <v>44561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49">
        <f t="shared" si="26"/>
        <v>44561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49">
        <f t="shared" si="26"/>
        <v>44561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49">
        <f t="shared" si="26"/>
        <v>44561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49">
        <f t="shared" si="26"/>
        <v>44561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49">
        <f t="shared" si="26"/>
        <v>44561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49">
        <f t="shared" si="26"/>
        <v>44561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49">
        <f t="shared" si="26"/>
        <v>44561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49">
        <f t="shared" si="26"/>
        <v>44561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49">
        <f t="shared" si="26"/>
        <v>44561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49">
        <f t="shared" si="26"/>
        <v>44561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49">
        <f t="shared" si="26"/>
        <v>44561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49">
        <f t="shared" si="26"/>
        <v>44561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49">
        <f aca="true" t="shared" si="29" ref="C346:C409">endDate</f>
        <v>44561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80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49">
        <f t="shared" si="29"/>
        <v>44561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49">
        <f t="shared" si="29"/>
        <v>44561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49">
        <f t="shared" si="29"/>
        <v>44561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80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49">
        <f t="shared" si="29"/>
        <v>44561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2873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49">
        <f t="shared" si="29"/>
        <v>44561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49">
        <f t="shared" si="29"/>
        <v>44561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49">
        <f t="shared" si="29"/>
        <v>44561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49">
        <f t="shared" si="29"/>
        <v>44561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2873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49">
        <f t="shared" si="29"/>
        <v>44561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202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49">
        <f t="shared" si="29"/>
        <v>44561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49">
        <f t="shared" si="29"/>
        <v>44561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49">
        <f t="shared" si="29"/>
        <v>44561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49">
        <f t="shared" si="29"/>
        <v>44561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49">
        <f t="shared" si="29"/>
        <v>44561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49">
        <f t="shared" si="29"/>
        <v>44561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49">
        <f t="shared" si="29"/>
        <v>44561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49">
        <f t="shared" si="29"/>
        <v>44561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49">
        <f t="shared" si="29"/>
        <v>44561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49">
        <f t="shared" si="29"/>
        <v>44561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49">
        <f t="shared" si="29"/>
        <v>44561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49">
        <f t="shared" si="29"/>
        <v>44561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49">
        <f t="shared" si="29"/>
        <v>44561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3075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49">
        <f t="shared" si="29"/>
        <v>44561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49">
        <f t="shared" si="29"/>
        <v>44561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49">
        <f t="shared" si="29"/>
        <v>44561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3075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49">
        <f t="shared" si="29"/>
        <v>44561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-30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49">
        <f t="shared" si="29"/>
        <v>44561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49">
        <f t="shared" si="29"/>
        <v>44561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49">
        <f t="shared" si="29"/>
        <v>44561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49">
        <f t="shared" si="29"/>
        <v>44561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-30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49">
        <f t="shared" si="29"/>
        <v>44561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49">
        <f t="shared" si="29"/>
        <v>44561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49">
        <f t="shared" si="29"/>
        <v>44561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49">
        <f t="shared" si="29"/>
        <v>44561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49">
        <f t="shared" si="29"/>
        <v>44561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49">
        <f t="shared" si="29"/>
        <v>44561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49">
        <f t="shared" si="29"/>
        <v>44561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49">
        <f t="shared" si="29"/>
        <v>44561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49">
        <f t="shared" si="29"/>
        <v>44561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49">
        <f t="shared" si="29"/>
        <v>44561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49">
        <f t="shared" si="29"/>
        <v>44561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49">
        <f t="shared" si="29"/>
        <v>44561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49">
        <f t="shared" si="29"/>
        <v>44561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49">
        <f t="shared" si="29"/>
        <v>44561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-30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49">
        <f t="shared" si="29"/>
        <v>44561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49">
        <f t="shared" si="29"/>
        <v>44561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49">
        <f t="shared" si="29"/>
        <v>44561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-30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49">
        <f t="shared" si="29"/>
        <v>44561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49">
        <f t="shared" si="29"/>
        <v>44561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49">
        <f t="shared" si="29"/>
        <v>44561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49">
        <f t="shared" si="29"/>
        <v>44561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49">
        <f t="shared" si="29"/>
        <v>44561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49">
        <f t="shared" si="29"/>
        <v>44561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49">
        <f t="shared" si="29"/>
        <v>44561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49">
        <f t="shared" si="29"/>
        <v>44561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49">
        <f t="shared" si="29"/>
        <v>44561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49">
        <f t="shared" si="29"/>
        <v>44561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49">
        <f t="shared" si="29"/>
        <v>44561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49">
        <f t="shared" si="29"/>
        <v>44561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49">
        <f t="shared" si="29"/>
        <v>44561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49">
        <f t="shared" si="29"/>
        <v>44561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49">
        <f t="shared" si="29"/>
        <v>44561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49">
        <f t="shared" si="29"/>
        <v>44561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49">
        <f aca="true" t="shared" si="32" ref="C410:C459">endDate</f>
        <v>44561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49">
        <f t="shared" si="32"/>
        <v>44561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49">
        <f t="shared" si="32"/>
        <v>44561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49">
        <f t="shared" si="32"/>
        <v>44561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49">
        <f t="shared" si="32"/>
        <v>44561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49">
        <f t="shared" si="32"/>
        <v>44561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49">
        <f t="shared" si="32"/>
        <v>44561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4114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49">
        <f t="shared" si="32"/>
        <v>44561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49">
        <f t="shared" si="32"/>
        <v>44561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49">
        <f t="shared" si="32"/>
        <v>44561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49">
        <f t="shared" si="32"/>
        <v>44561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4114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49">
        <f t="shared" si="32"/>
        <v>44561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202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49">
        <f t="shared" si="32"/>
        <v>44561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49">
        <f t="shared" si="32"/>
        <v>44561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49">
        <f t="shared" si="32"/>
        <v>44561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49">
        <f t="shared" si="32"/>
        <v>44561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49">
        <f t="shared" si="32"/>
        <v>44561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49">
        <f t="shared" si="32"/>
        <v>44561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49">
        <f t="shared" si="32"/>
        <v>44561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49">
        <f t="shared" si="32"/>
        <v>44561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49">
        <f t="shared" si="32"/>
        <v>44561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49">
        <f t="shared" si="32"/>
        <v>44561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49">
        <f t="shared" si="32"/>
        <v>44561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49">
        <f t="shared" si="32"/>
        <v>44561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49">
        <f t="shared" si="32"/>
        <v>44561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4316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49">
        <f t="shared" si="32"/>
        <v>44561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49">
        <f t="shared" si="32"/>
        <v>44561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49">
        <f t="shared" si="32"/>
        <v>44561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4316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49">
        <f t="shared" si="32"/>
        <v>44561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49">
        <f t="shared" si="32"/>
        <v>44561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49">
        <f t="shared" si="32"/>
        <v>44561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49">
        <f t="shared" si="32"/>
        <v>44561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49">
        <f t="shared" si="32"/>
        <v>44561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49">
        <f t="shared" si="32"/>
        <v>44561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49">
        <f t="shared" si="32"/>
        <v>44561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49">
        <f t="shared" si="32"/>
        <v>44561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49">
        <f t="shared" si="32"/>
        <v>44561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49">
        <f t="shared" si="32"/>
        <v>44561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49">
        <f t="shared" si="32"/>
        <v>44561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49">
        <f t="shared" si="32"/>
        <v>44561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49">
        <f t="shared" si="32"/>
        <v>44561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49">
        <f t="shared" si="32"/>
        <v>44561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49">
        <f t="shared" si="32"/>
        <v>44561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49">
        <f t="shared" si="32"/>
        <v>44561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49">
        <f t="shared" si="32"/>
        <v>44561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49">
        <f t="shared" si="32"/>
        <v>44561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49">
        <f t="shared" si="32"/>
        <v>44561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49">
        <f t="shared" si="32"/>
        <v>44561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49">
        <f t="shared" si="32"/>
        <v>44561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49">
        <f t="shared" si="32"/>
        <v>44561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49">
        <f aca="true" t="shared" si="35" ref="C461:C524">endDate</f>
        <v>44561</v>
      </c>
      <c r="D461" s="99" t="s">
        <v>523</v>
      </c>
      <c r="E461" s="481">
        <v>1</v>
      </c>
      <c r="F461" s="99" t="s">
        <v>522</v>
      </c>
      <c r="H461" s="99">
        <f>'Справка 6'!D11</f>
        <v>22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49">
        <f t="shared" si="35"/>
        <v>44561</v>
      </c>
      <c r="D462" s="99" t="s">
        <v>526</v>
      </c>
      <c r="E462" s="481">
        <v>1</v>
      </c>
      <c r="F462" s="99" t="s">
        <v>525</v>
      </c>
      <c r="H462" s="99">
        <f>'Справка 6'!D12</f>
        <v>36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49">
        <f t="shared" si="35"/>
        <v>44561</v>
      </c>
      <c r="D463" s="99" t="s">
        <v>529</v>
      </c>
      <c r="E463" s="481">
        <v>1</v>
      </c>
      <c r="F463" s="99" t="s">
        <v>528</v>
      </c>
      <c r="H463" s="99">
        <f>'Справка 6'!D13</f>
        <v>34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49">
        <f t="shared" si="35"/>
        <v>44561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49">
        <f t="shared" si="35"/>
        <v>44561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49">
        <f t="shared" si="35"/>
        <v>44561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49">
        <f t="shared" si="35"/>
        <v>44561</v>
      </c>
      <c r="D467" s="99" t="s">
        <v>540</v>
      </c>
      <c r="E467" s="481">
        <v>1</v>
      </c>
      <c r="F467" s="99" t="s">
        <v>539</v>
      </c>
      <c r="H467" s="99">
        <f>'Справка 6'!D17</f>
        <v>3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49">
        <f t="shared" si="35"/>
        <v>44561</v>
      </c>
      <c r="D468" s="99" t="s">
        <v>543</v>
      </c>
      <c r="E468" s="481">
        <v>1</v>
      </c>
      <c r="F468" s="99" t="s">
        <v>542</v>
      </c>
      <c r="H468" s="99">
        <f>'Справка 6'!D18</f>
        <v>6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49">
        <f t="shared" si="35"/>
        <v>44561</v>
      </c>
      <c r="D469" s="99" t="s">
        <v>545</v>
      </c>
      <c r="E469" s="481">
        <v>1</v>
      </c>
      <c r="F469" s="99" t="s">
        <v>804</v>
      </c>
      <c r="H469" s="99">
        <f>'Справка 6'!D19</f>
        <v>101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49">
        <f t="shared" si="35"/>
        <v>44561</v>
      </c>
      <c r="D470" s="99" t="s">
        <v>547</v>
      </c>
      <c r="E470" s="481">
        <v>1</v>
      </c>
      <c r="F470" s="99" t="s">
        <v>546</v>
      </c>
      <c r="H470" s="99">
        <f>'Справка 6'!D20</f>
        <v>11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49">
        <f t="shared" si="35"/>
        <v>44561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49">
        <f t="shared" si="35"/>
        <v>44561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49">
        <f t="shared" si="35"/>
        <v>44561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49">
        <f t="shared" si="35"/>
        <v>44561</v>
      </c>
      <c r="D474" s="99" t="s">
        <v>557</v>
      </c>
      <c r="E474" s="481">
        <v>1</v>
      </c>
      <c r="F474" s="99" t="s">
        <v>556</v>
      </c>
      <c r="H474" s="99">
        <f>'Справка 6'!D25</f>
        <v>827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49">
        <f t="shared" si="35"/>
        <v>44561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49">
        <f t="shared" si="35"/>
        <v>44561</v>
      </c>
      <c r="D476" s="99" t="s">
        <v>560</v>
      </c>
      <c r="E476" s="481">
        <v>1</v>
      </c>
      <c r="F476" s="99" t="s">
        <v>838</v>
      </c>
      <c r="H476" s="99">
        <f>'Справка 6'!D27</f>
        <v>827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49">
        <f t="shared" si="35"/>
        <v>44561</v>
      </c>
      <c r="D477" s="99" t="s">
        <v>562</v>
      </c>
      <c r="E477" s="481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49">
        <f t="shared" si="35"/>
        <v>44561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49">
        <f t="shared" si="35"/>
        <v>44561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49">
        <f t="shared" si="35"/>
        <v>44561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49">
        <f t="shared" si="35"/>
        <v>44561</v>
      </c>
      <c r="D481" s="99" t="s">
        <v>566</v>
      </c>
      <c r="E481" s="481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49">
        <f t="shared" si="35"/>
        <v>44561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49">
        <f t="shared" si="35"/>
        <v>44561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49">
        <f t="shared" si="35"/>
        <v>44561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49">
        <f t="shared" si="35"/>
        <v>44561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49">
        <f t="shared" si="35"/>
        <v>44561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49">
        <f t="shared" si="35"/>
        <v>44561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49">
        <f t="shared" si="35"/>
        <v>44561</v>
      </c>
      <c r="D488" s="99" t="s">
        <v>578</v>
      </c>
      <c r="E488" s="481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49">
        <f t="shared" si="35"/>
        <v>44561</v>
      </c>
      <c r="D489" s="99" t="s">
        <v>581</v>
      </c>
      <c r="E489" s="481">
        <v>1</v>
      </c>
      <c r="F489" s="99" t="s">
        <v>580</v>
      </c>
      <c r="H489" s="99">
        <f>'Справка 6'!D41</f>
        <v>3330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49">
        <f t="shared" si="35"/>
        <v>44561</v>
      </c>
      <c r="D490" s="99" t="s">
        <v>583</v>
      </c>
      <c r="E490" s="481">
        <v>1</v>
      </c>
      <c r="F490" s="99" t="s">
        <v>582</v>
      </c>
      <c r="H490" s="99">
        <f>'Справка 6'!D42</f>
        <v>4277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49">
        <f t="shared" si="35"/>
        <v>44561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49">
        <f t="shared" si="35"/>
        <v>44561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49">
        <f t="shared" si="35"/>
        <v>44561</v>
      </c>
      <c r="D493" s="99" t="s">
        <v>529</v>
      </c>
      <c r="E493" s="481">
        <v>2</v>
      </c>
      <c r="F493" s="99" t="s">
        <v>528</v>
      </c>
      <c r="H493" s="99">
        <f>'Справка 6'!E13</f>
        <v>20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49">
        <f t="shared" si="35"/>
        <v>44561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49">
        <f t="shared" si="35"/>
        <v>44561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49">
        <f t="shared" si="35"/>
        <v>44561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49">
        <f t="shared" si="35"/>
        <v>44561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49">
        <f t="shared" si="35"/>
        <v>44561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49">
        <f t="shared" si="35"/>
        <v>44561</v>
      </c>
      <c r="D499" s="99" t="s">
        <v>545</v>
      </c>
      <c r="E499" s="481">
        <v>2</v>
      </c>
      <c r="F499" s="99" t="s">
        <v>804</v>
      </c>
      <c r="H499" s="99">
        <f>'Справка 6'!E19</f>
        <v>20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49">
        <f t="shared" si="35"/>
        <v>44561</v>
      </c>
      <c r="D500" s="99" t="s">
        <v>547</v>
      </c>
      <c r="E500" s="481">
        <v>2</v>
      </c>
      <c r="F500" s="99" t="s">
        <v>546</v>
      </c>
      <c r="H500" s="99">
        <f>'Справка 6'!E20</f>
        <v>40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49">
        <f t="shared" si="35"/>
        <v>44561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49">
        <f t="shared" si="35"/>
        <v>44561</v>
      </c>
      <c r="D502" s="99" t="s">
        <v>553</v>
      </c>
      <c r="E502" s="481">
        <v>2</v>
      </c>
      <c r="F502" s="99" t="s">
        <v>552</v>
      </c>
      <c r="H502" s="99">
        <f>'Справка 6'!E23</f>
        <v>4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49">
        <f t="shared" si="35"/>
        <v>44561</v>
      </c>
      <c r="D503" s="99" t="s">
        <v>555</v>
      </c>
      <c r="E503" s="481">
        <v>2</v>
      </c>
      <c r="F503" s="99" t="s">
        <v>554</v>
      </c>
      <c r="H503" s="99">
        <f>'Справка 6'!E24</f>
        <v>3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49">
        <f t="shared" si="35"/>
        <v>44561</v>
      </c>
      <c r="D504" s="99" t="s">
        <v>557</v>
      </c>
      <c r="E504" s="481">
        <v>2</v>
      </c>
      <c r="F504" s="99" t="s">
        <v>556</v>
      </c>
      <c r="H504" s="99">
        <f>'Справка 6'!E25</f>
        <v>4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49">
        <f t="shared" si="35"/>
        <v>44561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49">
        <f t="shared" si="35"/>
        <v>44561</v>
      </c>
      <c r="D506" s="99" t="s">
        <v>560</v>
      </c>
      <c r="E506" s="481">
        <v>2</v>
      </c>
      <c r="F506" s="99" t="s">
        <v>838</v>
      </c>
      <c r="H506" s="99">
        <f>'Справка 6'!E27</f>
        <v>11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49">
        <f t="shared" si="35"/>
        <v>44561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49">
        <f t="shared" si="35"/>
        <v>44561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49">
        <f t="shared" si="35"/>
        <v>44561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49">
        <f t="shared" si="35"/>
        <v>44561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49">
        <f t="shared" si="35"/>
        <v>44561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49">
        <f t="shared" si="35"/>
        <v>44561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49">
        <f t="shared" si="35"/>
        <v>44561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49">
        <f t="shared" si="35"/>
        <v>44561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49">
        <f t="shared" si="35"/>
        <v>44561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49">
        <f t="shared" si="35"/>
        <v>44561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49">
        <f t="shared" si="35"/>
        <v>44561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49">
        <f t="shared" si="35"/>
        <v>44561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49">
        <f t="shared" si="35"/>
        <v>44561</v>
      </c>
      <c r="D519" s="99" t="s">
        <v>581</v>
      </c>
      <c r="E519" s="481">
        <v>2</v>
      </c>
      <c r="F519" s="99" t="s">
        <v>580</v>
      </c>
      <c r="H519" s="99">
        <f>'Справка 6'!E41</f>
        <v>691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49">
        <f t="shared" si="35"/>
        <v>44561</v>
      </c>
      <c r="D520" s="99" t="s">
        <v>583</v>
      </c>
      <c r="E520" s="481">
        <v>2</v>
      </c>
      <c r="F520" s="99" t="s">
        <v>582</v>
      </c>
      <c r="H520" s="99">
        <f>'Справка 6'!E42</f>
        <v>762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49">
        <f t="shared" si="35"/>
        <v>44561</v>
      </c>
      <c r="D521" s="99" t="s">
        <v>523</v>
      </c>
      <c r="E521" s="481">
        <v>3</v>
      </c>
      <c r="F521" s="99" t="s">
        <v>522</v>
      </c>
      <c r="H521" s="99">
        <f>'Справка 6'!F11</f>
        <v>22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49">
        <f t="shared" si="35"/>
        <v>44561</v>
      </c>
      <c r="D522" s="99" t="s">
        <v>526</v>
      </c>
      <c r="E522" s="481">
        <v>3</v>
      </c>
      <c r="F522" s="99" t="s">
        <v>525</v>
      </c>
      <c r="H522" s="99">
        <f>'Справка 6'!F12</f>
        <v>36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49">
        <f t="shared" si="35"/>
        <v>44561</v>
      </c>
      <c r="D523" s="99" t="s">
        <v>529</v>
      </c>
      <c r="E523" s="481">
        <v>3</v>
      </c>
      <c r="F523" s="99" t="s">
        <v>528</v>
      </c>
      <c r="H523" s="99">
        <f>'Справка 6'!F13</f>
        <v>30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49">
        <f t="shared" si="35"/>
        <v>44561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49">
        <f aca="true" t="shared" si="38" ref="C525:C588">endDate</f>
        <v>44561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49">
        <f t="shared" si="38"/>
        <v>44561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49">
        <f t="shared" si="38"/>
        <v>44561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49">
        <f t="shared" si="38"/>
        <v>44561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49">
        <f t="shared" si="38"/>
        <v>44561</v>
      </c>
      <c r="D529" s="99" t="s">
        <v>545</v>
      </c>
      <c r="E529" s="481">
        <v>3</v>
      </c>
      <c r="F529" s="99" t="s">
        <v>804</v>
      </c>
      <c r="H529" s="99">
        <f>'Справка 6'!F19</f>
        <v>88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49">
        <f t="shared" si="38"/>
        <v>44561</v>
      </c>
      <c r="D530" s="99" t="s">
        <v>547</v>
      </c>
      <c r="E530" s="481">
        <v>3</v>
      </c>
      <c r="F530" s="99" t="s">
        <v>546</v>
      </c>
      <c r="H530" s="99">
        <f>'Справка 6'!F20</f>
        <v>11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49">
        <f t="shared" si="38"/>
        <v>44561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49">
        <f t="shared" si="38"/>
        <v>44561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49">
        <f t="shared" si="38"/>
        <v>44561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49">
        <f t="shared" si="38"/>
        <v>44561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49">
        <f t="shared" si="38"/>
        <v>44561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49">
        <f t="shared" si="38"/>
        <v>44561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49">
        <f t="shared" si="38"/>
        <v>44561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49">
        <f t="shared" si="38"/>
        <v>44561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49">
        <f t="shared" si="38"/>
        <v>44561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49">
        <f t="shared" si="38"/>
        <v>44561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49">
        <f t="shared" si="38"/>
        <v>44561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49">
        <f t="shared" si="38"/>
        <v>44561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49">
        <f t="shared" si="38"/>
        <v>44561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49">
        <f t="shared" si="38"/>
        <v>44561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49">
        <f t="shared" si="38"/>
        <v>44561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49">
        <f t="shared" si="38"/>
        <v>44561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49">
        <f t="shared" si="38"/>
        <v>44561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49">
        <f t="shared" si="38"/>
        <v>44561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49">
        <f t="shared" si="38"/>
        <v>44561</v>
      </c>
      <c r="D549" s="99" t="s">
        <v>581</v>
      </c>
      <c r="E549" s="481">
        <v>3</v>
      </c>
      <c r="F549" s="99" t="s">
        <v>580</v>
      </c>
      <c r="H549" s="99">
        <f>'Справка 6'!F41</f>
        <v>3330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49">
        <f t="shared" si="38"/>
        <v>44561</v>
      </c>
      <c r="D550" s="99" t="s">
        <v>583</v>
      </c>
      <c r="E550" s="481">
        <v>3</v>
      </c>
      <c r="F550" s="99" t="s">
        <v>582</v>
      </c>
      <c r="H550" s="99">
        <f>'Справка 6'!F42</f>
        <v>3429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49">
        <f t="shared" si="38"/>
        <v>44561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49">
        <f t="shared" si="38"/>
        <v>44561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49">
        <f t="shared" si="38"/>
        <v>44561</v>
      </c>
      <c r="D553" s="99" t="s">
        <v>529</v>
      </c>
      <c r="E553" s="481">
        <v>4</v>
      </c>
      <c r="F553" s="99" t="s">
        <v>528</v>
      </c>
      <c r="H553" s="99">
        <f>'Справка 6'!G13</f>
        <v>24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49">
        <f t="shared" si="38"/>
        <v>44561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49">
        <f t="shared" si="38"/>
        <v>44561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49">
        <f t="shared" si="38"/>
        <v>44561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49">
        <f t="shared" si="38"/>
        <v>44561</v>
      </c>
      <c r="D557" s="99" t="s">
        <v>540</v>
      </c>
      <c r="E557" s="481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49">
        <f t="shared" si="38"/>
        <v>44561</v>
      </c>
      <c r="D558" s="99" t="s">
        <v>543</v>
      </c>
      <c r="E558" s="481">
        <v>4</v>
      </c>
      <c r="F558" s="99" t="s">
        <v>542</v>
      </c>
      <c r="H558" s="99">
        <f>'Справка 6'!G18</f>
        <v>6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49">
        <f t="shared" si="38"/>
        <v>44561</v>
      </c>
      <c r="D559" s="99" t="s">
        <v>545</v>
      </c>
      <c r="E559" s="481">
        <v>4</v>
      </c>
      <c r="F559" s="99" t="s">
        <v>804</v>
      </c>
      <c r="H559" s="99">
        <f>'Справка 6'!G19</f>
        <v>33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49">
        <f t="shared" si="38"/>
        <v>44561</v>
      </c>
      <c r="D560" s="99" t="s">
        <v>547</v>
      </c>
      <c r="E560" s="481">
        <v>4</v>
      </c>
      <c r="F560" s="99" t="s">
        <v>546</v>
      </c>
      <c r="H560" s="99">
        <f>'Справка 6'!G20</f>
        <v>40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49">
        <f t="shared" si="38"/>
        <v>44561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49">
        <f t="shared" si="38"/>
        <v>44561</v>
      </c>
      <c r="D562" s="99" t="s">
        <v>553</v>
      </c>
      <c r="E562" s="481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49">
        <f t="shared" si="38"/>
        <v>44561</v>
      </c>
      <c r="D563" s="99" t="s">
        <v>555</v>
      </c>
      <c r="E563" s="481">
        <v>4</v>
      </c>
      <c r="F563" s="99" t="s">
        <v>554</v>
      </c>
      <c r="H563" s="99">
        <f>'Справка 6'!G24</f>
        <v>3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49">
        <f t="shared" si="38"/>
        <v>44561</v>
      </c>
      <c r="D564" s="99" t="s">
        <v>557</v>
      </c>
      <c r="E564" s="481">
        <v>4</v>
      </c>
      <c r="F564" s="99" t="s">
        <v>556</v>
      </c>
      <c r="H564" s="99">
        <f>'Справка 6'!G25</f>
        <v>831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49">
        <f t="shared" si="38"/>
        <v>44561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49">
        <f t="shared" si="38"/>
        <v>44561</v>
      </c>
      <c r="D566" s="99" t="s">
        <v>560</v>
      </c>
      <c r="E566" s="481">
        <v>4</v>
      </c>
      <c r="F566" s="99" t="s">
        <v>838</v>
      </c>
      <c r="H566" s="99">
        <f>'Справка 6'!G27</f>
        <v>838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49">
        <f t="shared" si="38"/>
        <v>44561</v>
      </c>
      <c r="D567" s="99" t="s">
        <v>562</v>
      </c>
      <c r="E567" s="481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49">
        <f t="shared" si="38"/>
        <v>44561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49">
        <f t="shared" si="38"/>
        <v>44561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49">
        <f t="shared" si="38"/>
        <v>44561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49">
        <f t="shared" si="38"/>
        <v>44561</v>
      </c>
      <c r="D571" s="99" t="s">
        <v>566</v>
      </c>
      <c r="E571" s="481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49">
        <f t="shared" si="38"/>
        <v>44561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49">
        <f t="shared" si="38"/>
        <v>44561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49">
        <f t="shared" si="38"/>
        <v>44561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49">
        <f t="shared" si="38"/>
        <v>44561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49">
        <f t="shared" si="38"/>
        <v>44561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49">
        <f t="shared" si="38"/>
        <v>44561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49">
        <f t="shared" si="38"/>
        <v>44561</v>
      </c>
      <c r="D578" s="99" t="s">
        <v>578</v>
      </c>
      <c r="E578" s="481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49">
        <f t="shared" si="38"/>
        <v>44561</v>
      </c>
      <c r="D579" s="99" t="s">
        <v>581</v>
      </c>
      <c r="E579" s="481">
        <v>4</v>
      </c>
      <c r="F579" s="99" t="s">
        <v>580</v>
      </c>
      <c r="H579" s="99">
        <f>'Справка 6'!G41</f>
        <v>691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49">
        <f t="shared" si="38"/>
        <v>44561</v>
      </c>
      <c r="D580" s="99" t="s">
        <v>583</v>
      </c>
      <c r="E580" s="481">
        <v>4</v>
      </c>
      <c r="F580" s="99" t="s">
        <v>582</v>
      </c>
      <c r="H580" s="99">
        <f>'Справка 6'!G42</f>
        <v>1610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49">
        <f t="shared" si="38"/>
        <v>44561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49">
        <f t="shared" si="38"/>
        <v>44561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49">
        <f t="shared" si="38"/>
        <v>44561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49">
        <f t="shared" si="38"/>
        <v>44561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49">
        <f t="shared" si="38"/>
        <v>44561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49">
        <f t="shared" si="38"/>
        <v>44561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49">
        <f t="shared" si="38"/>
        <v>44561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49">
        <f t="shared" si="38"/>
        <v>44561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49">
        <f aca="true" t="shared" si="41" ref="C589:C652">endDate</f>
        <v>44561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49">
        <f t="shared" si="41"/>
        <v>44561</v>
      </c>
      <c r="D590" s="99" t="s">
        <v>547</v>
      </c>
      <c r="E590" s="481">
        <v>5</v>
      </c>
      <c r="F590" s="99" t="s">
        <v>546</v>
      </c>
      <c r="H590" s="99">
        <f>'Справка 6'!H20</f>
        <v>248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49">
        <f t="shared" si="41"/>
        <v>44561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49">
        <f t="shared" si="41"/>
        <v>44561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49">
        <f t="shared" si="41"/>
        <v>44561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49">
        <f t="shared" si="41"/>
        <v>44561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49">
        <f t="shared" si="41"/>
        <v>44561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49">
        <f t="shared" si="41"/>
        <v>44561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49">
        <f t="shared" si="41"/>
        <v>44561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49">
        <f t="shared" si="41"/>
        <v>44561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49">
        <f t="shared" si="41"/>
        <v>44561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49">
        <f t="shared" si="41"/>
        <v>44561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49">
        <f t="shared" si="41"/>
        <v>44561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49">
        <f t="shared" si="41"/>
        <v>44561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49">
        <f t="shared" si="41"/>
        <v>44561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49">
        <f t="shared" si="41"/>
        <v>44561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49">
        <f t="shared" si="41"/>
        <v>44561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49">
        <f t="shared" si="41"/>
        <v>44561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49">
        <f t="shared" si="41"/>
        <v>44561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49">
        <f t="shared" si="41"/>
        <v>44561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49">
        <f t="shared" si="41"/>
        <v>44561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49">
        <f t="shared" si="41"/>
        <v>44561</v>
      </c>
      <c r="D610" s="99" t="s">
        <v>583</v>
      </c>
      <c r="E610" s="481">
        <v>5</v>
      </c>
      <c r="F610" s="99" t="s">
        <v>582</v>
      </c>
      <c r="H610" s="99">
        <f>'Справка 6'!H42</f>
        <v>248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49">
        <f t="shared" si="41"/>
        <v>44561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49">
        <f t="shared" si="41"/>
        <v>44561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49">
        <f t="shared" si="41"/>
        <v>44561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49">
        <f t="shared" si="41"/>
        <v>44561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49">
        <f t="shared" si="41"/>
        <v>44561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49">
        <f t="shared" si="41"/>
        <v>44561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49">
        <f t="shared" si="41"/>
        <v>44561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49">
        <f t="shared" si="41"/>
        <v>44561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49">
        <f t="shared" si="41"/>
        <v>44561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49">
        <f t="shared" si="41"/>
        <v>44561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49">
        <f t="shared" si="41"/>
        <v>44561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49">
        <f t="shared" si="41"/>
        <v>44561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49">
        <f t="shared" si="41"/>
        <v>44561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49">
        <f t="shared" si="41"/>
        <v>44561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49">
        <f t="shared" si="41"/>
        <v>44561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49">
        <f t="shared" si="41"/>
        <v>44561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49">
        <f t="shared" si="41"/>
        <v>44561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49">
        <f t="shared" si="41"/>
        <v>44561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49">
        <f t="shared" si="41"/>
        <v>44561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49">
        <f t="shared" si="41"/>
        <v>44561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49">
        <f t="shared" si="41"/>
        <v>44561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49">
        <f t="shared" si="41"/>
        <v>44561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49">
        <f t="shared" si="41"/>
        <v>44561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49">
        <f t="shared" si="41"/>
        <v>44561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49">
        <f t="shared" si="41"/>
        <v>44561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49">
        <f t="shared" si="41"/>
        <v>44561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49">
        <f t="shared" si="41"/>
        <v>44561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49">
        <f t="shared" si="41"/>
        <v>44561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49">
        <f t="shared" si="41"/>
        <v>44561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49">
        <f t="shared" si="41"/>
        <v>44561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49">
        <f t="shared" si="41"/>
        <v>44561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49">
        <f t="shared" si="41"/>
        <v>44561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49">
        <f t="shared" si="41"/>
        <v>44561</v>
      </c>
      <c r="D643" s="99" t="s">
        <v>529</v>
      </c>
      <c r="E643" s="481">
        <v>7</v>
      </c>
      <c r="F643" s="99" t="s">
        <v>528</v>
      </c>
      <c r="H643" s="99">
        <f>'Справка 6'!J13</f>
        <v>24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49">
        <f t="shared" si="41"/>
        <v>44561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49">
        <f t="shared" si="41"/>
        <v>44561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49">
        <f t="shared" si="41"/>
        <v>44561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49">
        <f t="shared" si="41"/>
        <v>44561</v>
      </c>
      <c r="D647" s="99" t="s">
        <v>540</v>
      </c>
      <c r="E647" s="481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49">
        <f t="shared" si="41"/>
        <v>44561</v>
      </c>
      <c r="D648" s="99" t="s">
        <v>543</v>
      </c>
      <c r="E648" s="481">
        <v>7</v>
      </c>
      <c r="F648" s="99" t="s">
        <v>542</v>
      </c>
      <c r="H648" s="99">
        <f>'Справка 6'!J18</f>
        <v>6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49">
        <f t="shared" si="41"/>
        <v>44561</v>
      </c>
      <c r="D649" s="99" t="s">
        <v>545</v>
      </c>
      <c r="E649" s="481">
        <v>7</v>
      </c>
      <c r="F649" s="99" t="s">
        <v>804</v>
      </c>
      <c r="H649" s="99">
        <f>'Справка 6'!J19</f>
        <v>33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49">
        <f t="shared" si="41"/>
        <v>44561</v>
      </c>
      <c r="D650" s="99" t="s">
        <v>547</v>
      </c>
      <c r="E650" s="481">
        <v>7</v>
      </c>
      <c r="F650" s="99" t="s">
        <v>546</v>
      </c>
      <c r="H650" s="99">
        <f>'Справка 6'!J20</f>
        <v>288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49">
        <f t="shared" si="41"/>
        <v>44561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49">
        <f t="shared" si="41"/>
        <v>44561</v>
      </c>
      <c r="D652" s="99" t="s">
        <v>553</v>
      </c>
      <c r="E652" s="481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49">
        <f aca="true" t="shared" si="44" ref="C653:C716">endDate</f>
        <v>44561</v>
      </c>
      <c r="D653" s="99" t="s">
        <v>555</v>
      </c>
      <c r="E653" s="481">
        <v>7</v>
      </c>
      <c r="F653" s="99" t="s">
        <v>554</v>
      </c>
      <c r="H653" s="99">
        <f>'Справка 6'!J24</f>
        <v>3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49">
        <f t="shared" si="44"/>
        <v>44561</v>
      </c>
      <c r="D654" s="99" t="s">
        <v>557</v>
      </c>
      <c r="E654" s="481">
        <v>7</v>
      </c>
      <c r="F654" s="99" t="s">
        <v>556</v>
      </c>
      <c r="H654" s="99">
        <f>'Справка 6'!J25</f>
        <v>831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49">
        <f t="shared" si="44"/>
        <v>44561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49">
        <f t="shared" si="44"/>
        <v>44561</v>
      </c>
      <c r="D656" s="99" t="s">
        <v>560</v>
      </c>
      <c r="E656" s="481">
        <v>7</v>
      </c>
      <c r="F656" s="99" t="s">
        <v>838</v>
      </c>
      <c r="H656" s="99">
        <f>'Справка 6'!J27</f>
        <v>838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49">
        <f t="shared" si="44"/>
        <v>44561</v>
      </c>
      <c r="D657" s="99" t="s">
        <v>562</v>
      </c>
      <c r="E657" s="481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49">
        <f t="shared" si="44"/>
        <v>44561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49">
        <f t="shared" si="44"/>
        <v>44561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49">
        <f t="shared" si="44"/>
        <v>44561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49">
        <f t="shared" si="44"/>
        <v>44561</v>
      </c>
      <c r="D661" s="99" t="s">
        <v>566</v>
      </c>
      <c r="E661" s="481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49">
        <f t="shared" si="44"/>
        <v>44561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49">
        <f t="shared" si="44"/>
        <v>44561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49">
        <f t="shared" si="44"/>
        <v>44561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49">
        <f t="shared" si="44"/>
        <v>44561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49">
        <f t="shared" si="44"/>
        <v>44561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49">
        <f t="shared" si="44"/>
        <v>44561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49">
        <f t="shared" si="44"/>
        <v>44561</v>
      </c>
      <c r="D668" s="99" t="s">
        <v>578</v>
      </c>
      <c r="E668" s="481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49">
        <f t="shared" si="44"/>
        <v>44561</v>
      </c>
      <c r="D669" s="99" t="s">
        <v>581</v>
      </c>
      <c r="E669" s="481">
        <v>7</v>
      </c>
      <c r="F669" s="99" t="s">
        <v>580</v>
      </c>
      <c r="H669" s="99">
        <f>'Справка 6'!J41</f>
        <v>691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49">
        <f t="shared" si="44"/>
        <v>44561</v>
      </c>
      <c r="D670" s="99" t="s">
        <v>583</v>
      </c>
      <c r="E670" s="481">
        <v>7</v>
      </c>
      <c r="F670" s="99" t="s">
        <v>582</v>
      </c>
      <c r="H670" s="99">
        <f>'Справка 6'!J42</f>
        <v>1858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49">
        <f t="shared" si="44"/>
        <v>44561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49">
        <f t="shared" si="44"/>
        <v>44561</v>
      </c>
      <c r="D672" s="99" t="s">
        <v>526</v>
      </c>
      <c r="E672" s="481">
        <v>8</v>
      </c>
      <c r="F672" s="99" t="s">
        <v>525</v>
      </c>
      <c r="H672" s="99">
        <f>'Справка 6'!K12</f>
        <v>16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49">
        <f t="shared" si="44"/>
        <v>44561</v>
      </c>
      <c r="D673" s="99" t="s">
        <v>529</v>
      </c>
      <c r="E673" s="481">
        <v>8</v>
      </c>
      <c r="F673" s="99" t="s">
        <v>528</v>
      </c>
      <c r="H673" s="99">
        <f>'Справка 6'!K13</f>
        <v>9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49">
        <f t="shared" si="44"/>
        <v>44561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49">
        <f t="shared" si="44"/>
        <v>44561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49">
        <f t="shared" si="44"/>
        <v>44561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49">
        <f t="shared" si="44"/>
        <v>44561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49">
        <f t="shared" si="44"/>
        <v>44561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49">
        <f t="shared" si="44"/>
        <v>44561</v>
      </c>
      <c r="D679" s="99" t="s">
        <v>545</v>
      </c>
      <c r="E679" s="481">
        <v>8</v>
      </c>
      <c r="F679" s="99" t="s">
        <v>804</v>
      </c>
      <c r="H679" s="99">
        <f>'Справка 6'!K19</f>
        <v>25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49">
        <f t="shared" si="44"/>
        <v>44561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49">
        <f t="shared" si="44"/>
        <v>44561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49">
        <f t="shared" si="44"/>
        <v>44561</v>
      </c>
      <c r="D682" s="99" t="s">
        <v>553</v>
      </c>
      <c r="E682" s="481">
        <v>8</v>
      </c>
      <c r="F682" s="99" t="s">
        <v>552</v>
      </c>
      <c r="H682" s="99">
        <f>'Справка 6'!K23</f>
        <v>4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49">
        <f t="shared" si="44"/>
        <v>44561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49">
        <f t="shared" si="44"/>
        <v>44561</v>
      </c>
      <c r="D684" s="99" t="s">
        <v>557</v>
      </c>
      <c r="E684" s="481">
        <v>8</v>
      </c>
      <c r="F684" s="99" t="s">
        <v>556</v>
      </c>
      <c r="H684" s="99">
        <f>'Справка 6'!K25</f>
        <v>8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49">
        <f t="shared" si="44"/>
        <v>44561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49">
        <f t="shared" si="44"/>
        <v>44561</v>
      </c>
      <c r="D686" s="99" t="s">
        <v>560</v>
      </c>
      <c r="E686" s="481">
        <v>8</v>
      </c>
      <c r="F686" s="99" t="s">
        <v>838</v>
      </c>
      <c r="H686" s="99">
        <f>'Справка 6'!K27</f>
        <v>12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49">
        <f t="shared" si="44"/>
        <v>44561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49">
        <f t="shared" si="44"/>
        <v>44561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49">
        <f t="shared" si="44"/>
        <v>44561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49">
        <f t="shared" si="44"/>
        <v>44561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49">
        <f t="shared" si="44"/>
        <v>44561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49">
        <f t="shared" si="44"/>
        <v>44561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49">
        <f t="shared" si="44"/>
        <v>44561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49">
        <f t="shared" si="44"/>
        <v>44561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49">
        <f t="shared" si="44"/>
        <v>44561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49">
        <f t="shared" si="44"/>
        <v>44561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49">
        <f t="shared" si="44"/>
        <v>44561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49">
        <f t="shared" si="44"/>
        <v>44561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49">
        <f t="shared" si="44"/>
        <v>44561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49">
        <f t="shared" si="44"/>
        <v>44561</v>
      </c>
      <c r="D700" s="99" t="s">
        <v>583</v>
      </c>
      <c r="E700" s="481">
        <v>8</v>
      </c>
      <c r="F700" s="99" t="s">
        <v>582</v>
      </c>
      <c r="H700" s="99">
        <f>'Справка 6'!K42</f>
        <v>37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49">
        <f t="shared" si="44"/>
        <v>44561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49">
        <f t="shared" si="44"/>
        <v>44561</v>
      </c>
      <c r="D702" s="99" t="s">
        <v>526</v>
      </c>
      <c r="E702" s="481">
        <v>9</v>
      </c>
      <c r="F702" s="99" t="s">
        <v>525</v>
      </c>
      <c r="H702" s="99">
        <f>'Справка 6'!L12</f>
        <v>2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49">
        <f t="shared" si="44"/>
        <v>44561</v>
      </c>
      <c r="D703" s="99" t="s">
        <v>529</v>
      </c>
      <c r="E703" s="481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49">
        <f t="shared" si="44"/>
        <v>44561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49">
        <f t="shared" si="44"/>
        <v>44561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49">
        <f t="shared" si="44"/>
        <v>44561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49">
        <f t="shared" si="44"/>
        <v>44561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49">
        <f t="shared" si="44"/>
        <v>44561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49">
        <f t="shared" si="44"/>
        <v>44561</v>
      </c>
      <c r="D709" s="99" t="s">
        <v>545</v>
      </c>
      <c r="E709" s="481">
        <v>9</v>
      </c>
      <c r="F709" s="99" t="s">
        <v>804</v>
      </c>
      <c r="H709" s="99">
        <f>'Справка 6'!L19</f>
        <v>4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49">
        <f t="shared" si="44"/>
        <v>44561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49">
        <f t="shared" si="44"/>
        <v>44561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49">
        <f t="shared" si="44"/>
        <v>44561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49">
        <f t="shared" si="44"/>
        <v>44561</v>
      </c>
      <c r="D713" s="99" t="s">
        <v>555</v>
      </c>
      <c r="E713" s="481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49">
        <f t="shared" si="44"/>
        <v>44561</v>
      </c>
      <c r="D714" s="99" t="s">
        <v>557</v>
      </c>
      <c r="E714" s="481">
        <v>9</v>
      </c>
      <c r="F714" s="99" t="s">
        <v>556</v>
      </c>
      <c r="H714" s="99">
        <f>'Справка 6'!L25</f>
        <v>1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49">
        <f t="shared" si="44"/>
        <v>44561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49">
        <f t="shared" si="44"/>
        <v>44561</v>
      </c>
      <c r="D716" s="99" t="s">
        <v>560</v>
      </c>
      <c r="E716" s="481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49">
        <f aca="true" t="shared" si="47" ref="C717:C780">endDate</f>
        <v>44561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49">
        <f t="shared" si="47"/>
        <v>44561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49">
        <f t="shared" si="47"/>
        <v>44561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49">
        <f t="shared" si="47"/>
        <v>44561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49">
        <f t="shared" si="47"/>
        <v>44561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49">
        <f t="shared" si="47"/>
        <v>44561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49">
        <f t="shared" si="47"/>
        <v>44561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49">
        <f t="shared" si="47"/>
        <v>44561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49">
        <f t="shared" si="47"/>
        <v>44561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49">
        <f t="shared" si="47"/>
        <v>44561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49">
        <f t="shared" si="47"/>
        <v>44561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49">
        <f t="shared" si="47"/>
        <v>44561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49">
        <f t="shared" si="47"/>
        <v>44561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49">
        <f t="shared" si="47"/>
        <v>44561</v>
      </c>
      <c r="D730" s="99" t="s">
        <v>583</v>
      </c>
      <c r="E730" s="481">
        <v>9</v>
      </c>
      <c r="F730" s="99" t="s">
        <v>582</v>
      </c>
      <c r="H730" s="99">
        <f>'Справка 6'!L42</f>
        <v>8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49">
        <f t="shared" si="47"/>
        <v>44561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49">
        <f t="shared" si="47"/>
        <v>44561</v>
      </c>
      <c r="D732" s="99" t="s">
        <v>526</v>
      </c>
      <c r="E732" s="481">
        <v>10</v>
      </c>
      <c r="F732" s="99" t="s">
        <v>525</v>
      </c>
      <c r="H732" s="99">
        <f>'Справка 6'!M12</f>
        <v>18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49">
        <f t="shared" si="47"/>
        <v>44561</v>
      </c>
      <c r="D733" s="99" t="s">
        <v>529</v>
      </c>
      <c r="E733" s="481">
        <v>10</v>
      </c>
      <c r="F733" s="99" t="s">
        <v>528</v>
      </c>
      <c r="H733" s="99">
        <f>'Справка 6'!M13</f>
        <v>7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49">
        <f t="shared" si="47"/>
        <v>44561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49">
        <f t="shared" si="47"/>
        <v>44561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49">
        <f t="shared" si="47"/>
        <v>44561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49">
        <f t="shared" si="47"/>
        <v>44561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49">
        <f t="shared" si="47"/>
        <v>44561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49">
        <f t="shared" si="47"/>
        <v>44561</v>
      </c>
      <c r="D739" s="99" t="s">
        <v>545</v>
      </c>
      <c r="E739" s="481">
        <v>10</v>
      </c>
      <c r="F739" s="99" t="s">
        <v>804</v>
      </c>
      <c r="H739" s="99">
        <f>'Справка 6'!M19</f>
        <v>25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49">
        <f t="shared" si="47"/>
        <v>44561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49">
        <f t="shared" si="47"/>
        <v>44561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49">
        <f t="shared" si="47"/>
        <v>44561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49">
        <f t="shared" si="47"/>
        <v>44561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49">
        <f t="shared" si="47"/>
        <v>44561</v>
      </c>
      <c r="D744" s="99" t="s">
        <v>557</v>
      </c>
      <c r="E744" s="481">
        <v>10</v>
      </c>
      <c r="F744" s="99" t="s">
        <v>556</v>
      </c>
      <c r="H744" s="99">
        <f>'Справка 6'!M25</f>
        <v>8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49">
        <f t="shared" si="47"/>
        <v>44561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49">
        <f t="shared" si="47"/>
        <v>44561</v>
      </c>
      <c r="D746" s="99" t="s">
        <v>560</v>
      </c>
      <c r="E746" s="481">
        <v>10</v>
      </c>
      <c r="F746" s="99" t="s">
        <v>838</v>
      </c>
      <c r="H746" s="99">
        <f>'Справка 6'!M27</f>
        <v>8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49">
        <f t="shared" si="47"/>
        <v>44561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49">
        <f t="shared" si="47"/>
        <v>44561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49">
        <f t="shared" si="47"/>
        <v>44561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49">
        <f t="shared" si="47"/>
        <v>44561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49">
        <f t="shared" si="47"/>
        <v>44561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49">
        <f t="shared" si="47"/>
        <v>44561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49">
        <f t="shared" si="47"/>
        <v>44561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49">
        <f t="shared" si="47"/>
        <v>44561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49">
        <f t="shared" si="47"/>
        <v>44561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49">
        <f t="shared" si="47"/>
        <v>44561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49">
        <f t="shared" si="47"/>
        <v>44561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49">
        <f t="shared" si="47"/>
        <v>44561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49">
        <f t="shared" si="47"/>
        <v>44561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49">
        <f t="shared" si="47"/>
        <v>44561</v>
      </c>
      <c r="D760" s="99" t="s">
        <v>583</v>
      </c>
      <c r="E760" s="481">
        <v>10</v>
      </c>
      <c r="F760" s="99" t="s">
        <v>582</v>
      </c>
      <c r="H760" s="99">
        <f>'Справка 6'!M42</f>
        <v>33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49">
        <f t="shared" si="47"/>
        <v>44561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49">
        <f t="shared" si="47"/>
        <v>44561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49">
        <f t="shared" si="47"/>
        <v>44561</v>
      </c>
      <c r="D763" s="99" t="s">
        <v>529</v>
      </c>
      <c r="E763" s="481">
        <v>11</v>
      </c>
      <c r="F763" s="99" t="s">
        <v>528</v>
      </c>
      <c r="H763" s="99">
        <f>'Справка 6'!N13</f>
        <v>4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49">
        <f t="shared" si="47"/>
        <v>44561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49">
        <f t="shared" si="47"/>
        <v>44561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49">
        <f t="shared" si="47"/>
        <v>44561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49">
        <f t="shared" si="47"/>
        <v>44561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49">
        <f t="shared" si="47"/>
        <v>44561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49">
        <f t="shared" si="47"/>
        <v>44561</v>
      </c>
      <c r="D769" s="99" t="s">
        <v>545</v>
      </c>
      <c r="E769" s="481">
        <v>11</v>
      </c>
      <c r="F769" s="99" t="s">
        <v>804</v>
      </c>
      <c r="H769" s="99">
        <f>'Справка 6'!N19</f>
        <v>4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49">
        <f t="shared" si="47"/>
        <v>44561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49">
        <f t="shared" si="47"/>
        <v>44561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49">
        <f t="shared" si="47"/>
        <v>44561</v>
      </c>
      <c r="D772" s="99" t="s">
        <v>553</v>
      </c>
      <c r="E772" s="481">
        <v>11</v>
      </c>
      <c r="F772" s="99" t="s">
        <v>552</v>
      </c>
      <c r="H772" s="99">
        <f>'Справка 6'!N23</f>
        <v>4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49">
        <f t="shared" si="47"/>
        <v>44561</v>
      </c>
      <c r="D773" s="99" t="s">
        <v>555</v>
      </c>
      <c r="E773" s="481">
        <v>11</v>
      </c>
      <c r="F773" s="99" t="s">
        <v>554</v>
      </c>
      <c r="H773" s="99">
        <f>'Справка 6'!N24</f>
        <v>3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49">
        <f t="shared" si="47"/>
        <v>44561</v>
      </c>
      <c r="D774" s="99" t="s">
        <v>557</v>
      </c>
      <c r="E774" s="481">
        <v>11</v>
      </c>
      <c r="F774" s="99" t="s">
        <v>556</v>
      </c>
      <c r="H774" s="99">
        <f>'Справка 6'!N25</f>
        <v>1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49">
        <f t="shared" si="47"/>
        <v>44561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49">
        <f t="shared" si="47"/>
        <v>44561</v>
      </c>
      <c r="D776" s="99" t="s">
        <v>560</v>
      </c>
      <c r="E776" s="481">
        <v>11</v>
      </c>
      <c r="F776" s="99" t="s">
        <v>838</v>
      </c>
      <c r="H776" s="99">
        <f>'Справка 6'!N27</f>
        <v>8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49">
        <f t="shared" si="47"/>
        <v>44561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49">
        <f t="shared" si="47"/>
        <v>44561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49">
        <f t="shared" si="47"/>
        <v>44561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49">
        <f t="shared" si="47"/>
        <v>44561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49">
        <f aca="true" t="shared" si="50" ref="C781:C844">endDate</f>
        <v>44561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49">
        <f t="shared" si="50"/>
        <v>44561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49">
        <f t="shared" si="50"/>
        <v>44561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49">
        <f t="shared" si="50"/>
        <v>44561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49">
        <f t="shared" si="50"/>
        <v>44561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49">
        <f t="shared" si="50"/>
        <v>44561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49">
        <f t="shared" si="50"/>
        <v>44561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49">
        <f t="shared" si="50"/>
        <v>44561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49">
        <f t="shared" si="50"/>
        <v>44561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49">
        <f t="shared" si="50"/>
        <v>44561</v>
      </c>
      <c r="D790" s="99" t="s">
        <v>583</v>
      </c>
      <c r="E790" s="481">
        <v>11</v>
      </c>
      <c r="F790" s="99" t="s">
        <v>582</v>
      </c>
      <c r="H790" s="99">
        <f>'Справка 6'!N42</f>
        <v>12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49">
        <f t="shared" si="50"/>
        <v>44561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49">
        <f t="shared" si="50"/>
        <v>44561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49">
        <f t="shared" si="50"/>
        <v>44561</v>
      </c>
      <c r="D793" s="99" t="s">
        <v>529</v>
      </c>
      <c r="E793" s="481">
        <v>12</v>
      </c>
      <c r="F793" s="99" t="s">
        <v>528</v>
      </c>
      <c r="H793" s="99">
        <f>'Справка 6'!O13</f>
        <v>18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49">
        <f t="shared" si="50"/>
        <v>44561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49">
        <f t="shared" si="50"/>
        <v>44561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49">
        <f t="shared" si="50"/>
        <v>44561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49">
        <f t="shared" si="50"/>
        <v>44561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49">
        <f t="shared" si="50"/>
        <v>44561</v>
      </c>
      <c r="D798" s="99" t="s">
        <v>543</v>
      </c>
      <c r="E798" s="481">
        <v>12</v>
      </c>
      <c r="F798" s="99" t="s">
        <v>542</v>
      </c>
      <c r="H798" s="99">
        <f>'Справка 6'!O18</f>
        <v>6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49">
        <f t="shared" si="50"/>
        <v>44561</v>
      </c>
      <c r="D799" s="99" t="s">
        <v>545</v>
      </c>
      <c r="E799" s="481">
        <v>12</v>
      </c>
      <c r="F799" s="99" t="s">
        <v>804</v>
      </c>
      <c r="H799" s="99">
        <f>'Справка 6'!O19</f>
        <v>24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49">
        <f t="shared" si="50"/>
        <v>44561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49">
        <f t="shared" si="50"/>
        <v>44561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49">
        <f t="shared" si="50"/>
        <v>44561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49">
        <f t="shared" si="50"/>
        <v>44561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49">
        <f t="shared" si="50"/>
        <v>44561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49">
        <f t="shared" si="50"/>
        <v>44561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49">
        <f t="shared" si="50"/>
        <v>44561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49">
        <f t="shared" si="50"/>
        <v>44561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49">
        <f t="shared" si="50"/>
        <v>44561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49">
        <f t="shared" si="50"/>
        <v>44561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49">
        <f t="shared" si="50"/>
        <v>44561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49">
        <f t="shared" si="50"/>
        <v>44561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49">
        <f t="shared" si="50"/>
        <v>44561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49">
        <f t="shared" si="50"/>
        <v>44561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49">
        <f t="shared" si="50"/>
        <v>44561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49">
        <f t="shared" si="50"/>
        <v>44561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49">
        <f t="shared" si="50"/>
        <v>44561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49">
        <f t="shared" si="50"/>
        <v>44561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49">
        <f t="shared" si="50"/>
        <v>44561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49">
        <f t="shared" si="50"/>
        <v>44561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49">
        <f t="shared" si="50"/>
        <v>44561</v>
      </c>
      <c r="D820" s="99" t="s">
        <v>583</v>
      </c>
      <c r="E820" s="481">
        <v>12</v>
      </c>
      <c r="F820" s="99" t="s">
        <v>582</v>
      </c>
      <c r="H820" s="99">
        <f>'Справка 6'!O42</f>
        <v>24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49">
        <f t="shared" si="50"/>
        <v>44561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49">
        <f t="shared" si="50"/>
        <v>44561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49">
        <f t="shared" si="50"/>
        <v>44561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49">
        <f t="shared" si="50"/>
        <v>44561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49">
        <f t="shared" si="50"/>
        <v>44561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49">
        <f t="shared" si="50"/>
        <v>44561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49">
        <f t="shared" si="50"/>
        <v>44561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49">
        <f t="shared" si="50"/>
        <v>44561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49">
        <f t="shared" si="50"/>
        <v>44561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49">
        <f t="shared" si="50"/>
        <v>44561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49">
        <f t="shared" si="50"/>
        <v>44561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49">
        <f t="shared" si="50"/>
        <v>44561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49">
        <f t="shared" si="50"/>
        <v>44561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49">
        <f t="shared" si="50"/>
        <v>44561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49">
        <f t="shared" si="50"/>
        <v>44561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49">
        <f t="shared" si="50"/>
        <v>44561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49">
        <f t="shared" si="50"/>
        <v>44561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49">
        <f t="shared" si="50"/>
        <v>44561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49">
        <f t="shared" si="50"/>
        <v>44561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49">
        <f t="shared" si="50"/>
        <v>44561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49">
        <f t="shared" si="50"/>
        <v>44561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49">
        <f t="shared" si="50"/>
        <v>44561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49">
        <f t="shared" si="50"/>
        <v>44561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49">
        <f t="shared" si="50"/>
        <v>44561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49">
        <f aca="true" t="shared" si="53" ref="C845:C910">endDate</f>
        <v>44561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49">
        <f t="shared" si="53"/>
        <v>44561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49">
        <f t="shared" si="53"/>
        <v>44561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49">
        <f t="shared" si="53"/>
        <v>44561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49">
        <f t="shared" si="53"/>
        <v>44561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49">
        <f t="shared" si="53"/>
        <v>44561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49">
        <f t="shared" si="53"/>
        <v>44561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49">
        <f t="shared" si="53"/>
        <v>44561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49">
        <f t="shared" si="53"/>
        <v>44561</v>
      </c>
      <c r="D853" s="99" t="s">
        <v>529</v>
      </c>
      <c r="E853" s="481">
        <v>14</v>
      </c>
      <c r="F853" s="99" t="s">
        <v>528</v>
      </c>
      <c r="H853" s="99">
        <f>'Справка 6'!Q13</f>
        <v>22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49">
        <f t="shared" si="53"/>
        <v>44561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49">
        <f t="shared" si="53"/>
        <v>44561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49">
        <f t="shared" si="53"/>
        <v>44561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49">
        <f t="shared" si="53"/>
        <v>44561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49">
        <f t="shared" si="53"/>
        <v>44561</v>
      </c>
      <c r="D858" s="99" t="s">
        <v>543</v>
      </c>
      <c r="E858" s="481">
        <v>14</v>
      </c>
      <c r="F858" s="99" t="s">
        <v>542</v>
      </c>
      <c r="H858" s="99">
        <f>'Справка 6'!Q18</f>
        <v>6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49">
        <f t="shared" si="53"/>
        <v>44561</v>
      </c>
      <c r="D859" s="99" t="s">
        <v>545</v>
      </c>
      <c r="E859" s="481">
        <v>14</v>
      </c>
      <c r="F859" s="99" t="s">
        <v>804</v>
      </c>
      <c r="H859" s="99">
        <f>'Справка 6'!Q19</f>
        <v>28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49">
        <f t="shared" si="53"/>
        <v>44561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49">
        <f t="shared" si="53"/>
        <v>44561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49">
        <f t="shared" si="53"/>
        <v>44561</v>
      </c>
      <c r="D862" s="99" t="s">
        <v>553</v>
      </c>
      <c r="E862" s="481">
        <v>14</v>
      </c>
      <c r="F862" s="99" t="s">
        <v>552</v>
      </c>
      <c r="H862" s="99">
        <f>'Справка 6'!Q23</f>
        <v>4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49">
        <f t="shared" si="53"/>
        <v>44561</v>
      </c>
      <c r="D863" s="99" t="s">
        <v>555</v>
      </c>
      <c r="E863" s="481">
        <v>14</v>
      </c>
      <c r="F863" s="99" t="s">
        <v>554</v>
      </c>
      <c r="H863" s="99">
        <f>'Справка 6'!Q24</f>
        <v>3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49">
        <f t="shared" si="53"/>
        <v>44561</v>
      </c>
      <c r="D864" s="99" t="s">
        <v>557</v>
      </c>
      <c r="E864" s="481">
        <v>14</v>
      </c>
      <c r="F864" s="99" t="s">
        <v>556</v>
      </c>
      <c r="H864" s="99">
        <f>'Справка 6'!Q25</f>
        <v>1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49">
        <f t="shared" si="53"/>
        <v>44561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49">
        <f t="shared" si="53"/>
        <v>44561</v>
      </c>
      <c r="D866" s="99" t="s">
        <v>560</v>
      </c>
      <c r="E866" s="481">
        <v>14</v>
      </c>
      <c r="F866" s="99" t="s">
        <v>838</v>
      </c>
      <c r="H866" s="99">
        <f>'Справка 6'!Q27</f>
        <v>8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49">
        <f t="shared" si="53"/>
        <v>44561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49">
        <f t="shared" si="53"/>
        <v>44561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49">
        <f t="shared" si="53"/>
        <v>44561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49">
        <f t="shared" si="53"/>
        <v>44561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49">
        <f t="shared" si="53"/>
        <v>44561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49">
        <f t="shared" si="53"/>
        <v>44561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49">
        <f t="shared" si="53"/>
        <v>44561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49">
        <f t="shared" si="53"/>
        <v>44561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49">
        <f t="shared" si="53"/>
        <v>44561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49">
        <f t="shared" si="53"/>
        <v>44561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49">
        <f t="shared" si="53"/>
        <v>44561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49">
        <f t="shared" si="53"/>
        <v>44561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49">
        <f t="shared" si="53"/>
        <v>44561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49">
        <f t="shared" si="53"/>
        <v>44561</v>
      </c>
      <c r="D880" s="99" t="s">
        <v>583</v>
      </c>
      <c r="E880" s="481">
        <v>14</v>
      </c>
      <c r="F880" s="99" t="s">
        <v>582</v>
      </c>
      <c r="H880" s="99">
        <f>'Справка 6'!Q42</f>
        <v>36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49">
        <f t="shared" si="53"/>
        <v>44561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49">
        <f t="shared" si="53"/>
        <v>44561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49">
        <f t="shared" si="53"/>
        <v>44561</v>
      </c>
      <c r="D883" s="99" t="s">
        <v>529</v>
      </c>
      <c r="E883" s="481">
        <v>15</v>
      </c>
      <c r="F883" s="99" t="s">
        <v>528</v>
      </c>
      <c r="H883" s="99">
        <f>'Справка 6'!R13</f>
        <v>2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49">
        <f t="shared" si="53"/>
        <v>44561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49">
        <f t="shared" si="53"/>
        <v>44561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49">
        <f t="shared" si="53"/>
        <v>44561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49">
        <f t="shared" si="53"/>
        <v>44561</v>
      </c>
      <c r="D887" s="99" t="s">
        <v>540</v>
      </c>
      <c r="E887" s="481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49">
        <f t="shared" si="53"/>
        <v>44561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49">
        <f t="shared" si="53"/>
        <v>44561</v>
      </c>
      <c r="D889" s="99" t="s">
        <v>545</v>
      </c>
      <c r="E889" s="481">
        <v>15</v>
      </c>
      <c r="F889" s="99" t="s">
        <v>804</v>
      </c>
      <c r="H889" s="99">
        <f>'Справка 6'!R19</f>
        <v>5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49">
        <f t="shared" si="53"/>
        <v>44561</v>
      </c>
      <c r="D890" s="99" t="s">
        <v>547</v>
      </c>
      <c r="E890" s="481">
        <v>15</v>
      </c>
      <c r="F890" s="99" t="s">
        <v>546</v>
      </c>
      <c r="H890" s="99">
        <f>'Справка 6'!R20</f>
        <v>288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49">
        <f t="shared" si="53"/>
        <v>44561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49">
        <f t="shared" si="53"/>
        <v>44561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49">
        <f t="shared" si="53"/>
        <v>44561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49">
        <f t="shared" si="53"/>
        <v>44561</v>
      </c>
      <c r="D894" s="99" t="s">
        <v>557</v>
      </c>
      <c r="E894" s="481">
        <v>15</v>
      </c>
      <c r="F894" s="99" t="s">
        <v>556</v>
      </c>
      <c r="H894" s="99">
        <f>'Справка 6'!R25</f>
        <v>830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49">
        <f t="shared" si="53"/>
        <v>44561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49">
        <f t="shared" si="53"/>
        <v>44561</v>
      </c>
      <c r="D896" s="99" t="s">
        <v>560</v>
      </c>
      <c r="E896" s="481">
        <v>15</v>
      </c>
      <c r="F896" s="99" t="s">
        <v>838</v>
      </c>
      <c r="H896" s="99">
        <f>'Справка 6'!R27</f>
        <v>830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49">
        <f t="shared" si="53"/>
        <v>44561</v>
      </c>
      <c r="D897" s="99" t="s">
        <v>562</v>
      </c>
      <c r="E897" s="481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49">
        <f t="shared" si="53"/>
        <v>44561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49">
        <f t="shared" si="53"/>
        <v>44561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49">
        <f t="shared" si="53"/>
        <v>44561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49">
        <f t="shared" si="53"/>
        <v>44561</v>
      </c>
      <c r="D901" s="99" t="s">
        <v>566</v>
      </c>
      <c r="E901" s="481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49">
        <f t="shared" si="53"/>
        <v>44561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49">
        <f t="shared" si="53"/>
        <v>44561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49">
        <f t="shared" si="53"/>
        <v>44561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49">
        <f t="shared" si="53"/>
        <v>44561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49">
        <f t="shared" si="53"/>
        <v>44561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49">
        <f t="shared" si="53"/>
        <v>44561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49">
        <f t="shared" si="53"/>
        <v>44561</v>
      </c>
      <c r="D908" s="99" t="s">
        <v>578</v>
      </c>
      <c r="E908" s="481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49">
        <f t="shared" si="53"/>
        <v>44561</v>
      </c>
      <c r="D909" s="99" t="s">
        <v>581</v>
      </c>
      <c r="E909" s="481">
        <v>15</v>
      </c>
      <c r="F909" s="99" t="s">
        <v>580</v>
      </c>
      <c r="H909" s="99">
        <f>'Справка 6'!R41</f>
        <v>691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49">
        <f t="shared" si="53"/>
        <v>44561</v>
      </c>
      <c r="D910" s="99" t="s">
        <v>583</v>
      </c>
      <c r="E910" s="481">
        <v>15</v>
      </c>
      <c r="F910" s="99" t="s">
        <v>582</v>
      </c>
      <c r="H910" s="99">
        <f>'Справка 6'!R42</f>
        <v>1822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49">
        <f aca="true" t="shared" si="56" ref="C912:C975">endDate</f>
        <v>44561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49">
        <f t="shared" si="56"/>
        <v>44561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49">
        <f t="shared" si="56"/>
        <v>44561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49">
        <f t="shared" si="56"/>
        <v>44561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49">
        <f t="shared" si="56"/>
        <v>44561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49">
        <f t="shared" si="56"/>
        <v>44561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49">
        <f t="shared" si="56"/>
        <v>44561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454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49">
        <f t="shared" si="56"/>
        <v>44561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49">
        <f t="shared" si="56"/>
        <v>44561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454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49">
        <f t="shared" si="56"/>
        <v>44561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454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49">
        <f t="shared" si="56"/>
        <v>44561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49">
        <f t="shared" si="56"/>
        <v>44561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12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49">
        <f t="shared" si="56"/>
        <v>44561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49">
        <f t="shared" si="56"/>
        <v>44561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49">
        <f t="shared" si="56"/>
        <v>44561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12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49">
        <f t="shared" si="56"/>
        <v>44561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58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49">
        <f t="shared" si="56"/>
        <v>44561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993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49">
        <f t="shared" si="56"/>
        <v>44561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16699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49">
        <f t="shared" si="56"/>
        <v>44561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49">
        <f t="shared" si="56"/>
        <v>44561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49">
        <f t="shared" si="56"/>
        <v>44561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2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49">
        <f t="shared" si="56"/>
        <v>44561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49">
        <f t="shared" si="56"/>
        <v>44561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49">
        <f t="shared" si="56"/>
        <v>44561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49">
        <f t="shared" si="56"/>
        <v>44561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2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49">
        <f t="shared" si="56"/>
        <v>44561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514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49">
        <f t="shared" si="56"/>
        <v>44561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49">
        <f t="shared" si="56"/>
        <v>44561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49">
        <f t="shared" si="56"/>
        <v>44561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49">
        <f t="shared" si="56"/>
        <v>44561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514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49">
        <f t="shared" si="56"/>
        <v>44561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18278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49">
        <f t="shared" si="56"/>
        <v>44561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18732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49">
        <f t="shared" si="56"/>
        <v>44561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49">
        <f t="shared" si="56"/>
        <v>44561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49">
        <f t="shared" si="56"/>
        <v>44561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49">
        <f t="shared" si="56"/>
        <v>44561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49">
        <f t="shared" si="56"/>
        <v>44561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49">
        <f t="shared" si="56"/>
        <v>44561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49">
        <f t="shared" si="56"/>
        <v>44561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89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49">
        <f t="shared" si="56"/>
        <v>44561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49">
        <f t="shared" si="56"/>
        <v>44561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89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49">
        <f t="shared" si="56"/>
        <v>44561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89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49">
        <f t="shared" si="56"/>
        <v>44561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49">
        <f t="shared" si="56"/>
        <v>44561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12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49">
        <f t="shared" si="56"/>
        <v>44561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49">
        <f t="shared" si="56"/>
        <v>44561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49">
        <f t="shared" si="56"/>
        <v>44561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12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49">
        <f t="shared" si="56"/>
        <v>44561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58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49">
        <f t="shared" si="56"/>
        <v>44561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993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49">
        <f t="shared" si="56"/>
        <v>44561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16699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49">
        <f t="shared" si="56"/>
        <v>44561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49">
        <f t="shared" si="56"/>
        <v>44561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49">
        <f t="shared" si="56"/>
        <v>44561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2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49">
        <f t="shared" si="56"/>
        <v>44561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49">
        <f t="shared" si="56"/>
        <v>44561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49">
        <f t="shared" si="56"/>
        <v>44561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49">
        <f t="shared" si="56"/>
        <v>44561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2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49">
        <f t="shared" si="56"/>
        <v>44561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514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49">
        <f t="shared" si="56"/>
        <v>44561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49">
        <f t="shared" si="56"/>
        <v>44561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49">
        <f t="shared" si="56"/>
        <v>44561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49">
        <f t="shared" si="56"/>
        <v>44561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514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49">
        <f t="shared" si="56"/>
        <v>44561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18278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49">
        <f t="shared" si="56"/>
        <v>44561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18367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49">
        <f aca="true" t="shared" si="59" ref="C976:C1039">endDate</f>
        <v>44561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49">
        <f t="shared" si="59"/>
        <v>44561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49">
        <f t="shared" si="59"/>
        <v>44561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49">
        <f t="shared" si="59"/>
        <v>44561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49">
        <f t="shared" si="59"/>
        <v>44561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49">
        <f t="shared" si="59"/>
        <v>44561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49">
        <f t="shared" si="59"/>
        <v>44561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365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49">
        <f t="shared" si="59"/>
        <v>44561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49">
        <f t="shared" si="59"/>
        <v>44561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365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49">
        <f t="shared" si="59"/>
        <v>44561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365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49">
        <f t="shared" si="59"/>
        <v>44561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49">
        <f t="shared" si="59"/>
        <v>44561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49">
        <f t="shared" si="59"/>
        <v>44561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49">
        <f t="shared" si="59"/>
        <v>44561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49">
        <f t="shared" si="59"/>
        <v>44561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49">
        <f t="shared" si="59"/>
        <v>44561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49">
        <f t="shared" si="59"/>
        <v>44561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49">
        <f t="shared" si="59"/>
        <v>44561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49">
        <f t="shared" si="59"/>
        <v>44561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49">
        <f t="shared" si="59"/>
        <v>44561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49">
        <f t="shared" si="59"/>
        <v>44561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49">
        <f t="shared" si="59"/>
        <v>44561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49">
        <f t="shared" si="59"/>
        <v>44561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49">
        <f t="shared" si="59"/>
        <v>44561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49">
        <f t="shared" si="59"/>
        <v>44561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49">
        <f t="shared" si="59"/>
        <v>44561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49">
        <f t="shared" si="59"/>
        <v>44561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49">
        <f t="shared" si="59"/>
        <v>44561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49">
        <f t="shared" si="59"/>
        <v>44561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49">
        <f t="shared" si="59"/>
        <v>44561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49">
        <f t="shared" si="59"/>
        <v>44561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49">
        <f t="shared" si="59"/>
        <v>44561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365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49">
        <f t="shared" si="59"/>
        <v>44561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49">
        <f t="shared" si="59"/>
        <v>44561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49">
        <f t="shared" si="59"/>
        <v>44561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49">
        <f t="shared" si="59"/>
        <v>44561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49">
        <f t="shared" si="59"/>
        <v>44561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49">
        <f t="shared" si="59"/>
        <v>44561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49">
        <f t="shared" si="59"/>
        <v>44561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49">
        <f t="shared" si="59"/>
        <v>44561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49">
        <f t="shared" si="59"/>
        <v>44561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49">
        <f t="shared" si="59"/>
        <v>44561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49">
        <f t="shared" si="59"/>
        <v>44561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49">
        <f t="shared" si="59"/>
        <v>44561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49">
        <f t="shared" si="59"/>
        <v>44561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49">
        <f t="shared" si="59"/>
        <v>44561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49">
        <f t="shared" si="59"/>
        <v>44561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49">
        <f t="shared" si="59"/>
        <v>44561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37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49">
        <f t="shared" si="59"/>
        <v>44561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3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49">
        <f t="shared" si="59"/>
        <v>44561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49">
        <f t="shared" si="59"/>
        <v>44561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49">
        <f t="shared" si="59"/>
        <v>44561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3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49">
        <f t="shared" si="59"/>
        <v>44561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49">
        <f t="shared" si="59"/>
        <v>44561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49">
        <f t="shared" si="59"/>
        <v>44561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49">
        <f t="shared" si="59"/>
        <v>44561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49">
        <f t="shared" si="59"/>
        <v>44561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49">
        <f t="shared" si="59"/>
        <v>44561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10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49">
        <f t="shared" si="59"/>
        <v>44561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49">
        <f t="shared" si="59"/>
        <v>44561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10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49">
        <f t="shared" si="59"/>
        <v>44561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49">
        <f t="shared" si="59"/>
        <v>44561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49">
        <f t="shared" si="59"/>
        <v>44561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2351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49">
        <f t="shared" si="59"/>
        <v>44561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2304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49">
        <f aca="true" t="shared" si="62" ref="C1040:C1103">endDate</f>
        <v>44561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10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49">
        <f t="shared" si="62"/>
        <v>44561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49">
        <f t="shared" si="62"/>
        <v>44561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17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49">
        <f t="shared" si="62"/>
        <v>44561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8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49">
        <f t="shared" si="62"/>
        <v>44561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49">
        <f t="shared" si="62"/>
        <v>44561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49">
        <f t="shared" si="62"/>
        <v>44561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8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49">
        <f t="shared" si="62"/>
        <v>44561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12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49">
        <f t="shared" si="62"/>
        <v>44561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502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49">
        <f t="shared" si="62"/>
        <v>44561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2866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49">
        <f t="shared" si="62"/>
        <v>44561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24417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49">
        <f t="shared" si="62"/>
        <v>44561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49">
        <f t="shared" si="62"/>
        <v>44561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49">
        <f t="shared" si="62"/>
        <v>44561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49">
        <f t="shared" si="62"/>
        <v>44561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49">
        <f t="shared" si="62"/>
        <v>44561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49">
        <f t="shared" si="62"/>
        <v>44561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49">
        <f t="shared" si="62"/>
        <v>44561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49">
        <f t="shared" si="62"/>
        <v>44561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49">
        <f t="shared" si="62"/>
        <v>44561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49">
        <f t="shared" si="62"/>
        <v>44561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49">
        <f t="shared" si="62"/>
        <v>44561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49">
        <f t="shared" si="62"/>
        <v>44561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49">
        <f t="shared" si="62"/>
        <v>44561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49">
        <f t="shared" si="62"/>
        <v>44561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49">
        <f t="shared" si="62"/>
        <v>44561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49">
        <f t="shared" si="62"/>
        <v>44561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49">
        <f t="shared" si="62"/>
        <v>44561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3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49">
        <f t="shared" si="62"/>
        <v>44561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49">
        <f t="shared" si="62"/>
        <v>44561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49">
        <f t="shared" si="62"/>
        <v>44561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3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49">
        <f t="shared" si="62"/>
        <v>44561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49">
        <f t="shared" si="62"/>
        <v>44561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49">
        <f t="shared" si="62"/>
        <v>44561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49">
        <f t="shared" si="62"/>
        <v>44561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49">
        <f t="shared" si="62"/>
        <v>44561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49">
        <f t="shared" si="62"/>
        <v>44561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10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49">
        <f t="shared" si="62"/>
        <v>44561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49">
        <f t="shared" si="62"/>
        <v>44561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10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49">
        <f t="shared" si="62"/>
        <v>44561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49">
        <f t="shared" si="62"/>
        <v>44561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49">
        <f t="shared" si="62"/>
        <v>44561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2351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49">
        <f t="shared" si="62"/>
        <v>44561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2304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49">
        <f t="shared" si="62"/>
        <v>44561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10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49">
        <f t="shared" si="62"/>
        <v>44561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49">
        <f t="shared" si="62"/>
        <v>44561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17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49">
        <f t="shared" si="62"/>
        <v>44561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8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49">
        <f t="shared" si="62"/>
        <v>44561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49">
        <f t="shared" si="62"/>
        <v>44561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49">
        <f t="shared" si="62"/>
        <v>44561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8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49">
        <f t="shared" si="62"/>
        <v>44561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12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49">
        <f t="shared" si="62"/>
        <v>44561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502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49">
        <f t="shared" si="62"/>
        <v>44561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2866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49">
        <f t="shared" si="62"/>
        <v>44561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2866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49">
        <f t="shared" si="62"/>
        <v>44561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49">
        <f t="shared" si="62"/>
        <v>44561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49">
        <f t="shared" si="62"/>
        <v>44561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49">
        <f t="shared" si="62"/>
        <v>44561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49">
        <f t="shared" si="62"/>
        <v>44561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49">
        <f t="shared" si="62"/>
        <v>44561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49">
        <f t="shared" si="62"/>
        <v>44561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49">
        <f t="shared" si="62"/>
        <v>44561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49">
        <f t="shared" si="62"/>
        <v>44561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49">
        <f t="shared" si="62"/>
        <v>44561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49">
        <f aca="true" t="shared" si="65" ref="C1104:C1167">endDate</f>
        <v>44561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49">
        <f t="shared" si="65"/>
        <v>44561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21514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49">
        <f t="shared" si="65"/>
        <v>44561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49">
        <f t="shared" si="65"/>
        <v>44561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49">
        <f t="shared" si="65"/>
        <v>44561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21514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49">
        <f t="shared" si="65"/>
        <v>44561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37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49">
        <f t="shared" si="65"/>
        <v>44561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49">
        <f t="shared" si="65"/>
        <v>44561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49">
        <f t="shared" si="65"/>
        <v>44561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49">
        <f t="shared" si="65"/>
        <v>44561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49">
        <f t="shared" si="65"/>
        <v>44561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49">
        <f t="shared" si="65"/>
        <v>44561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49">
        <f t="shared" si="65"/>
        <v>44561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49">
        <f t="shared" si="65"/>
        <v>44561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49">
        <f t="shared" si="65"/>
        <v>44561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49">
        <f t="shared" si="65"/>
        <v>44561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49">
        <f t="shared" si="65"/>
        <v>44561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49">
        <f t="shared" si="65"/>
        <v>44561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49">
        <f t="shared" si="65"/>
        <v>44561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49">
        <f t="shared" si="65"/>
        <v>44561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49">
        <f t="shared" si="65"/>
        <v>44561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49">
        <f t="shared" si="65"/>
        <v>44561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49">
        <f t="shared" si="65"/>
        <v>44561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49">
        <f t="shared" si="65"/>
        <v>44561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49">
        <f t="shared" si="65"/>
        <v>44561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49">
        <f t="shared" si="65"/>
        <v>44561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49">
        <f t="shared" si="65"/>
        <v>44561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49">
        <f t="shared" si="65"/>
        <v>44561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49">
        <f t="shared" si="65"/>
        <v>44561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49">
        <f t="shared" si="65"/>
        <v>44561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49">
        <f t="shared" si="65"/>
        <v>44561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49">
        <f t="shared" si="65"/>
        <v>44561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49">
        <f t="shared" si="65"/>
        <v>44561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21551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49">
        <f t="shared" si="65"/>
        <v>44561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49">
        <f t="shared" si="65"/>
        <v>44561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49">
        <f t="shared" si="65"/>
        <v>44561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49">
        <f t="shared" si="65"/>
        <v>44561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49">
        <f t="shared" si="65"/>
        <v>44561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49">
        <f t="shared" si="65"/>
        <v>44561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49">
        <f t="shared" si="65"/>
        <v>44561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49">
        <f t="shared" si="65"/>
        <v>44561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49">
        <f t="shared" si="65"/>
        <v>44561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49">
        <f t="shared" si="65"/>
        <v>44561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49">
        <f t="shared" si="65"/>
        <v>44561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49">
        <f t="shared" si="65"/>
        <v>44561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49">
        <f t="shared" si="65"/>
        <v>44561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49">
        <f t="shared" si="65"/>
        <v>44561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49">
        <f t="shared" si="65"/>
        <v>44561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49">
        <f t="shared" si="65"/>
        <v>44561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49">
        <f t="shared" si="65"/>
        <v>44561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49">
        <f t="shared" si="65"/>
        <v>44561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49">
        <f t="shared" si="65"/>
        <v>44561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49">
        <f t="shared" si="65"/>
        <v>44561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49">
        <f t="shared" si="65"/>
        <v>44561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49">
        <f t="shared" si="65"/>
        <v>44561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49">
        <f t="shared" si="65"/>
        <v>44561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49">
        <f t="shared" si="65"/>
        <v>44561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49">
        <f t="shared" si="65"/>
        <v>44561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49">
        <f t="shared" si="65"/>
        <v>44561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49">
        <f t="shared" si="65"/>
        <v>44561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49">
        <f t="shared" si="65"/>
        <v>44561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49">
        <f t="shared" si="65"/>
        <v>44561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49">
        <f t="shared" si="65"/>
        <v>44561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49">
        <f t="shared" si="65"/>
        <v>44561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49">
        <f aca="true" t="shared" si="68" ref="C1168:C1195">endDate</f>
        <v>44561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49">
        <f t="shared" si="68"/>
        <v>44561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49">
        <f t="shared" si="68"/>
        <v>44561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49">
        <f t="shared" si="68"/>
        <v>44561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49">
        <f t="shared" si="68"/>
        <v>44561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49">
        <f t="shared" si="68"/>
        <v>44561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49">
        <f t="shared" si="68"/>
        <v>44561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49">
        <f t="shared" si="68"/>
        <v>44561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49">
        <f t="shared" si="68"/>
        <v>44561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49">
        <f t="shared" si="68"/>
        <v>44561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49">
        <f t="shared" si="68"/>
        <v>44561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49">
        <f t="shared" si="68"/>
        <v>44561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49">
        <f t="shared" si="68"/>
        <v>44561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49">
        <f t="shared" si="68"/>
        <v>44561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49">
        <f t="shared" si="68"/>
        <v>44561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49">
        <f t="shared" si="68"/>
        <v>44561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49">
        <f t="shared" si="68"/>
        <v>44561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49">
        <f t="shared" si="68"/>
        <v>44561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49">
        <f t="shared" si="68"/>
        <v>44561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49">
        <f t="shared" si="68"/>
        <v>44561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49">
        <f t="shared" si="68"/>
        <v>44561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49">
        <f t="shared" si="68"/>
        <v>44561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49">
        <f t="shared" si="68"/>
        <v>44561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49">
        <f t="shared" si="68"/>
        <v>44561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49">
        <f t="shared" si="68"/>
        <v>44561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49">
        <f t="shared" si="68"/>
        <v>44561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49">
        <f t="shared" si="68"/>
        <v>44561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49">
        <f t="shared" si="68"/>
        <v>44561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49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3">
        <f>'Справка 8'!C13</f>
        <v>8557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49">
        <f t="shared" si="71"/>
        <v>44561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49">
        <f t="shared" si="71"/>
        <v>44561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49">
        <f t="shared" si="71"/>
        <v>44561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49">
        <f t="shared" si="71"/>
        <v>44561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49">
        <f t="shared" si="71"/>
        <v>44561</v>
      </c>
      <c r="D1202" s="99" t="s">
        <v>770</v>
      </c>
      <c r="E1202" s="99">
        <v>1</v>
      </c>
      <c r="F1202" s="99" t="s">
        <v>761</v>
      </c>
      <c r="H1202" s="483">
        <f>'Справка 8'!C18</f>
        <v>8557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49">
        <f t="shared" si="71"/>
        <v>44561</v>
      </c>
      <c r="D1203" s="99" t="s">
        <v>772</v>
      </c>
      <c r="E1203" s="99">
        <v>1</v>
      </c>
      <c r="F1203" s="99" t="s">
        <v>762</v>
      </c>
      <c r="H1203" s="483">
        <f>'Справка 8'!C20</f>
        <v>1322387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49">
        <f t="shared" si="71"/>
        <v>44561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49">
        <f t="shared" si="71"/>
        <v>44561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49">
        <f t="shared" si="71"/>
        <v>44561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49">
        <f t="shared" si="71"/>
        <v>44561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49">
        <f t="shared" si="71"/>
        <v>44561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49">
        <f t="shared" si="71"/>
        <v>44561</v>
      </c>
      <c r="D1209" s="99" t="s">
        <v>784</v>
      </c>
      <c r="E1209" s="99">
        <v>1</v>
      </c>
      <c r="F1209" s="99" t="s">
        <v>783</v>
      </c>
      <c r="H1209" s="483">
        <f>'Справка 8'!C26</f>
        <v>180249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49">
        <f t="shared" si="71"/>
        <v>44561</v>
      </c>
      <c r="D1210" s="99" t="s">
        <v>786</v>
      </c>
      <c r="E1210" s="99">
        <v>1</v>
      </c>
      <c r="F1210" s="99" t="s">
        <v>771</v>
      </c>
      <c r="H1210" s="483">
        <f>'Справка 8'!C27</f>
        <v>1502636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49">
        <f t="shared" si="71"/>
        <v>44561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49">
        <f t="shared" si="71"/>
        <v>44561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49">
        <f t="shared" si="71"/>
        <v>44561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49">
        <f t="shared" si="71"/>
        <v>44561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49">
        <f t="shared" si="71"/>
        <v>44561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49">
        <f t="shared" si="71"/>
        <v>44561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49">
        <f t="shared" si="71"/>
        <v>44561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49">
        <f t="shared" si="71"/>
        <v>44561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49">
        <f t="shared" si="71"/>
        <v>44561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49">
        <f t="shared" si="71"/>
        <v>44561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49">
        <f t="shared" si="71"/>
        <v>44561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49">
        <f t="shared" si="71"/>
        <v>44561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49">
        <f t="shared" si="71"/>
        <v>44561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49">
        <f t="shared" si="71"/>
        <v>44561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49">
        <f t="shared" si="71"/>
        <v>44561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49">
        <f t="shared" si="71"/>
        <v>44561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49">
        <f t="shared" si="71"/>
        <v>44561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49">
        <f t="shared" si="71"/>
        <v>44561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49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49">
        <f t="shared" si="74"/>
        <v>44561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49">
        <f t="shared" si="74"/>
        <v>44561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49">
        <f t="shared" si="74"/>
        <v>44561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49">
        <f t="shared" si="74"/>
        <v>44561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49">
        <f t="shared" si="74"/>
        <v>44561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49">
        <f t="shared" si="74"/>
        <v>44561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49">
        <f t="shared" si="74"/>
        <v>44561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49">
        <f t="shared" si="74"/>
        <v>44561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49">
        <f t="shared" si="74"/>
        <v>44561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49">
        <f t="shared" si="74"/>
        <v>44561</v>
      </c>
      <c r="D1239" s="99" t="s">
        <v>763</v>
      </c>
      <c r="E1239" s="99">
        <v>4</v>
      </c>
      <c r="F1239" s="99" t="s">
        <v>762</v>
      </c>
      <c r="H1239" s="483">
        <f>'Справка 8'!F13</f>
        <v>8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49">
        <f t="shared" si="74"/>
        <v>44561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49">
        <f t="shared" si="74"/>
        <v>44561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49">
        <f t="shared" si="74"/>
        <v>44561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49">
        <f t="shared" si="74"/>
        <v>44561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49">
        <f t="shared" si="74"/>
        <v>44561</v>
      </c>
      <c r="D1244" s="99" t="s">
        <v>770</v>
      </c>
      <c r="E1244" s="99">
        <v>4</v>
      </c>
      <c r="F1244" s="99" t="s">
        <v>761</v>
      </c>
      <c r="H1244" s="483">
        <f>'Справка 8'!F18</f>
        <v>8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49">
        <f t="shared" si="74"/>
        <v>44561</v>
      </c>
      <c r="D1245" s="99" t="s">
        <v>772</v>
      </c>
      <c r="E1245" s="99">
        <v>4</v>
      </c>
      <c r="F1245" s="99" t="s">
        <v>762</v>
      </c>
      <c r="H1245" s="483">
        <f>'Справка 8'!F20</f>
        <v>4717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49">
        <f t="shared" si="74"/>
        <v>44561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49">
        <f t="shared" si="74"/>
        <v>44561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49">
        <f t="shared" si="74"/>
        <v>44561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49">
        <f t="shared" si="74"/>
        <v>44561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49">
        <f t="shared" si="74"/>
        <v>44561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49">
        <f t="shared" si="74"/>
        <v>44561</v>
      </c>
      <c r="D1251" s="99" t="s">
        <v>784</v>
      </c>
      <c r="E1251" s="99">
        <v>4</v>
      </c>
      <c r="F1251" s="99" t="s">
        <v>783</v>
      </c>
      <c r="H1251" s="483">
        <f>'Справка 8'!F26</f>
        <v>579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49">
        <f t="shared" si="74"/>
        <v>44561</v>
      </c>
      <c r="D1252" s="99" t="s">
        <v>786</v>
      </c>
      <c r="E1252" s="99">
        <v>4</v>
      </c>
      <c r="F1252" s="99" t="s">
        <v>771</v>
      </c>
      <c r="H1252" s="483">
        <f>'Справка 8'!F27</f>
        <v>5296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49">
        <f t="shared" si="74"/>
        <v>44561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49">
        <f t="shared" si="74"/>
        <v>44561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49">
        <f t="shared" si="74"/>
        <v>44561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49">
        <f t="shared" si="74"/>
        <v>44561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49">
        <f t="shared" si="74"/>
        <v>44561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49">
        <f t="shared" si="74"/>
        <v>44561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49">
        <f t="shared" si="74"/>
        <v>44561</v>
      </c>
      <c r="D1259" s="99" t="s">
        <v>772</v>
      </c>
      <c r="E1259" s="99">
        <v>5</v>
      </c>
      <c r="F1259" s="99" t="s">
        <v>762</v>
      </c>
      <c r="H1259" s="483">
        <f>'Справка 8'!G20</f>
        <v>1122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49">
        <f t="shared" si="74"/>
        <v>44561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49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49">
        <f t="shared" si="77"/>
        <v>44561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49">
        <f t="shared" si="77"/>
        <v>44561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49">
        <f t="shared" si="77"/>
        <v>44561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49">
        <f t="shared" si="77"/>
        <v>44561</v>
      </c>
      <c r="D1265" s="99" t="s">
        <v>784</v>
      </c>
      <c r="E1265" s="99">
        <v>5</v>
      </c>
      <c r="F1265" s="99" t="s">
        <v>783</v>
      </c>
      <c r="H1265" s="483">
        <f>'Справка 8'!G26</f>
        <v>16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49">
        <f t="shared" si="77"/>
        <v>44561</v>
      </c>
      <c r="D1266" s="99" t="s">
        <v>786</v>
      </c>
      <c r="E1266" s="99">
        <v>5</v>
      </c>
      <c r="F1266" s="99" t="s">
        <v>771</v>
      </c>
      <c r="H1266" s="483">
        <f>'Справка 8'!G27</f>
        <v>1138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49">
        <f t="shared" si="77"/>
        <v>44561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49">
        <f t="shared" si="77"/>
        <v>44561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49">
        <f t="shared" si="77"/>
        <v>44561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49">
        <f t="shared" si="77"/>
        <v>44561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49">
        <f t="shared" si="77"/>
        <v>44561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49">
        <f t="shared" si="77"/>
        <v>44561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49">
        <f t="shared" si="77"/>
        <v>44561</v>
      </c>
      <c r="D1273" s="99" t="s">
        <v>772</v>
      </c>
      <c r="E1273" s="99">
        <v>6</v>
      </c>
      <c r="F1273" s="99" t="s">
        <v>762</v>
      </c>
      <c r="H1273" s="483">
        <f>'Справка 8'!H20</f>
        <v>93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49">
        <f t="shared" si="77"/>
        <v>44561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49">
        <f t="shared" si="77"/>
        <v>44561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49">
        <f t="shared" si="77"/>
        <v>44561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49">
        <f t="shared" si="77"/>
        <v>44561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49">
        <f t="shared" si="77"/>
        <v>44561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49">
        <f t="shared" si="77"/>
        <v>44561</v>
      </c>
      <c r="D1279" s="99" t="s">
        <v>784</v>
      </c>
      <c r="E1279" s="99">
        <v>6</v>
      </c>
      <c r="F1279" s="99" t="s">
        <v>783</v>
      </c>
      <c r="H1279" s="483">
        <f>'Справка 8'!H26</f>
        <v>5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49">
        <f t="shared" si="77"/>
        <v>44561</v>
      </c>
      <c r="D1280" s="99" t="s">
        <v>786</v>
      </c>
      <c r="E1280" s="99">
        <v>6</v>
      </c>
      <c r="F1280" s="99" t="s">
        <v>771</v>
      </c>
      <c r="H1280" s="483">
        <f>'Справка 8'!H27</f>
        <v>98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49">
        <f t="shared" si="77"/>
        <v>44561</v>
      </c>
      <c r="D1281" s="99" t="s">
        <v>763</v>
      </c>
      <c r="E1281" s="99">
        <v>7</v>
      </c>
      <c r="F1281" s="99" t="s">
        <v>762</v>
      </c>
      <c r="H1281" s="483">
        <f>'Справка 8'!I13</f>
        <v>8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49">
        <f t="shared" si="77"/>
        <v>44561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49">
        <f t="shared" si="77"/>
        <v>44561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49">
        <f t="shared" si="77"/>
        <v>44561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49">
        <f t="shared" si="77"/>
        <v>44561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49">
        <f t="shared" si="77"/>
        <v>44561</v>
      </c>
      <c r="D1286" s="99" t="s">
        <v>770</v>
      </c>
      <c r="E1286" s="99">
        <v>7</v>
      </c>
      <c r="F1286" s="99" t="s">
        <v>761</v>
      </c>
      <c r="H1286" s="483">
        <f>'Справка 8'!I18</f>
        <v>8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49">
        <f t="shared" si="77"/>
        <v>44561</v>
      </c>
      <c r="D1287" s="99" t="s">
        <v>772</v>
      </c>
      <c r="E1287" s="99">
        <v>7</v>
      </c>
      <c r="F1287" s="99" t="s">
        <v>762</v>
      </c>
      <c r="H1287" s="483">
        <f>'Справка 8'!I20</f>
        <v>5746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49">
        <f t="shared" si="77"/>
        <v>44561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49">
        <f t="shared" si="77"/>
        <v>44561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49">
        <f t="shared" si="77"/>
        <v>44561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49">
        <f t="shared" si="77"/>
        <v>44561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49">
        <f t="shared" si="77"/>
        <v>44561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49">
        <f t="shared" si="77"/>
        <v>44561</v>
      </c>
      <c r="D1293" s="99" t="s">
        <v>784</v>
      </c>
      <c r="E1293" s="99">
        <v>7</v>
      </c>
      <c r="F1293" s="99" t="s">
        <v>783</v>
      </c>
      <c r="H1293" s="483">
        <f>'Справка 8'!I26</f>
        <v>590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49">
        <f t="shared" si="77"/>
        <v>44561</v>
      </c>
      <c r="D1294" s="99" t="s">
        <v>786</v>
      </c>
      <c r="E1294" s="99">
        <v>7</v>
      </c>
      <c r="F1294" s="99" t="s">
        <v>771</v>
      </c>
      <c r="H1294" s="483">
        <f>'Справка 8'!I27</f>
        <v>6336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G63" sqref="G6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7">
        <v>22</v>
      </c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/>
      <c r="D13" s="187">
        <v>21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</v>
      </c>
      <c r="D14" s="187">
        <v>24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</v>
      </c>
      <c r="D18" s="187"/>
      <c r="E18" s="467" t="s">
        <v>47</v>
      </c>
      <c r="F18" s="466" t="s">
        <v>48</v>
      </c>
      <c r="G18" s="577">
        <f>G12+G15+G16+G17</f>
        <v>1191</v>
      </c>
      <c r="H18" s="578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5</v>
      </c>
      <c r="D20" s="566">
        <f>SUM(D12:D19)</f>
        <v>67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288</v>
      </c>
      <c r="D21" s="463">
        <v>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80</v>
      </c>
      <c r="H22" s="582">
        <f>SUM(H23:H25)</f>
        <v>80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80</v>
      </c>
      <c r="H25" s="187">
        <v>80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80</v>
      </c>
      <c r="H26" s="566">
        <f>H20+H21+H22</f>
        <v>80</v>
      </c>
      <c r="M26" s="92"/>
    </row>
    <row r="27" spans="1:8" ht="15.75">
      <c r="A27" s="84" t="s">
        <v>79</v>
      </c>
      <c r="B27" s="86" t="s">
        <v>80</v>
      </c>
      <c r="C27" s="188">
        <v>830</v>
      </c>
      <c r="D27" s="187">
        <v>819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830</v>
      </c>
      <c r="D28" s="566">
        <f>SUM(D24:D27)</f>
        <v>819</v>
      </c>
      <c r="E28" s="193" t="s">
        <v>84</v>
      </c>
      <c r="F28" s="87" t="s">
        <v>85</v>
      </c>
      <c r="G28" s="563">
        <f>SUM(G29:G31)</f>
        <v>2843</v>
      </c>
      <c r="H28" s="564">
        <f>SUM(H29:H31)</f>
        <v>2506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2873</f>
        <v>2873</v>
      </c>
      <c r="H29" s="187">
        <v>2536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-30</v>
      </c>
      <c r="H30" s="187">
        <v>-30</v>
      </c>
      <c r="M30" s="92"/>
    </row>
    <row r="31" spans="1:8" ht="15.75">
      <c r="A31" s="84" t="s">
        <v>91</v>
      </c>
      <c r="B31" s="86" t="s">
        <v>92</v>
      </c>
      <c r="C31" s="188">
        <v>691</v>
      </c>
      <c r="D31" s="187">
        <v>3330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202</v>
      </c>
      <c r="H32" s="187">
        <v>337</v>
      </c>
      <c r="M32" s="92"/>
    </row>
    <row r="33" spans="1:8" ht="15.75">
      <c r="A33" s="468" t="s">
        <v>99</v>
      </c>
      <c r="B33" s="91" t="s">
        <v>100</v>
      </c>
      <c r="C33" s="565">
        <f>C31+C32</f>
        <v>691</v>
      </c>
      <c r="D33" s="566">
        <f>D31+D32</f>
        <v>3330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3045</v>
      </c>
      <c r="H34" s="566">
        <f>H28+H32+H33</f>
        <v>2843</v>
      </c>
    </row>
    <row r="35" spans="1:8" ht="15.75">
      <c r="A35" s="84" t="s">
        <v>106</v>
      </c>
      <c r="B35" s="88" t="s">
        <v>107</v>
      </c>
      <c r="C35" s="563">
        <f>SUM(C36:C39)</f>
        <v>8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4316</v>
      </c>
      <c r="H37" s="568">
        <f>H26+H18+H34</f>
        <v>4114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9" t="s">
        <v>137</v>
      </c>
      <c r="B46" s="90" t="s">
        <v>138</v>
      </c>
      <c r="C46" s="565">
        <f>C35+C40+C45</f>
        <v>8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21514</v>
      </c>
      <c r="H48" s="187">
        <v>21514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21514</v>
      </c>
      <c r="H50" s="564">
        <f>SUM(H44:H49)</f>
        <v>21514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365</v>
      </c>
      <c r="D54" s="465">
        <v>454</v>
      </c>
      <c r="E54" s="84" t="s">
        <v>164</v>
      </c>
      <c r="F54" s="89" t="s">
        <v>165</v>
      </c>
      <c r="G54" s="188">
        <v>37</v>
      </c>
      <c r="H54" s="187">
        <v>49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2187</v>
      </c>
      <c r="D56" s="570">
        <f>D20+D21+D22+D28+D33+D46+D52+D54+D55</f>
        <v>4689</v>
      </c>
      <c r="E56" s="94" t="s">
        <v>825</v>
      </c>
      <c r="F56" s="93" t="s">
        <v>172</v>
      </c>
      <c r="G56" s="567">
        <f>G50+G52+G53+G54+G55</f>
        <v>21551</v>
      </c>
      <c r="H56" s="568">
        <f>H50+H52+H53+H54+H55</f>
        <v>21563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10</v>
      </c>
      <c r="H60" s="187">
        <v>10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2354</v>
      </c>
      <c r="H61" s="564">
        <f>SUM(H62:H68)</f>
        <v>10755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7">
        <v>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2304</f>
        <v>2304</v>
      </c>
      <c r="H63" s="187">
        <v>10659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</v>
      </c>
      <c r="H64" s="187">
        <v>21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17</v>
      </c>
      <c r="H66" s="187">
        <v>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12</v>
      </c>
      <c r="H67" s="187"/>
    </row>
    <row r="68" spans="1:8" ht="15.75">
      <c r="A68" s="84" t="s">
        <v>206</v>
      </c>
      <c r="B68" s="86" t="s">
        <v>207</v>
      </c>
      <c r="C68" s="188">
        <v>12</v>
      </c>
      <c r="D68" s="187">
        <v>893</v>
      </c>
      <c r="E68" s="84" t="s">
        <v>212</v>
      </c>
      <c r="F68" s="87" t="s">
        <v>213</v>
      </c>
      <c r="G68" s="188">
        <v>8</v>
      </c>
      <c r="H68" s="187">
        <v>70</v>
      </c>
    </row>
    <row r="69" spans="1:8" ht="15.75">
      <c r="A69" s="84" t="s">
        <v>210</v>
      </c>
      <c r="B69" s="86" t="s">
        <v>211</v>
      </c>
      <c r="C69" s="188">
        <v>58</v>
      </c>
      <c r="D69" s="187">
        <v>10</v>
      </c>
      <c r="E69" s="192" t="s">
        <v>79</v>
      </c>
      <c r="F69" s="87" t="s">
        <v>216</v>
      </c>
      <c r="G69" s="188">
        <v>502</v>
      </c>
      <c r="H69" s="187"/>
    </row>
    <row r="70" spans="1:8" ht="15.75">
      <c r="A70" s="84" t="s">
        <v>214</v>
      </c>
      <c r="B70" s="86" t="s">
        <v>215</v>
      </c>
      <c r="C70" s="188">
        <v>993</v>
      </c>
      <c r="D70" s="187">
        <v>2235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16699</v>
      </c>
      <c r="D71" s="187">
        <v>7949</v>
      </c>
      <c r="E71" s="460" t="s">
        <v>47</v>
      </c>
      <c r="F71" s="89" t="s">
        <v>223</v>
      </c>
      <c r="G71" s="565">
        <f>G59+G60+G61+G69+G70</f>
        <v>2866</v>
      </c>
      <c r="H71" s="566">
        <f>H59+H60+H61+H69+H70</f>
        <v>10765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2</v>
      </c>
      <c r="D73" s="187">
        <v>177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514</v>
      </c>
      <c r="D75" s="187">
        <v>3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18278</v>
      </c>
      <c r="D76" s="566">
        <f>SUM(D68:D75)</f>
        <v>11267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2802</v>
      </c>
      <c r="D79" s="564">
        <f>SUM(D80:D82)</f>
        <v>13802</v>
      </c>
      <c r="E79" s="196" t="s">
        <v>824</v>
      </c>
      <c r="F79" s="93" t="s">
        <v>241</v>
      </c>
      <c r="G79" s="567">
        <f>G71+G73+G75+G77</f>
        <v>2866</v>
      </c>
      <c r="H79" s="568">
        <f>H71+H73+H75+H77</f>
        <v>10765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2802</v>
      </c>
      <c r="D82" s="187">
        <v>13802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3534</v>
      </c>
      <c r="D84" s="187">
        <v>6189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6336</v>
      </c>
      <c r="D85" s="566">
        <f>D84+D83+D79</f>
        <v>19991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2</v>
      </c>
      <c r="D88" s="187"/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1840</v>
      </c>
      <c r="D89" s="187">
        <v>407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1842</v>
      </c>
      <c r="D92" s="566">
        <f>SUM(D88:D91)</f>
        <v>407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90</v>
      </c>
      <c r="D93" s="465">
        <v>88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26546</v>
      </c>
      <c r="D94" s="570">
        <f>D65+D76+D85+D92+D93</f>
        <v>31753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28733</v>
      </c>
      <c r="D95" s="572">
        <f>D94+D56</f>
        <v>36442</v>
      </c>
      <c r="E95" s="220" t="s">
        <v>915</v>
      </c>
      <c r="F95" s="475" t="s">
        <v>268</v>
      </c>
      <c r="G95" s="571">
        <f>G37+G40+G56+G79</f>
        <v>28733</v>
      </c>
      <c r="H95" s="572">
        <f>H37+H40+H56+H79</f>
        <v>36442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44616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ПЕТЯ РОГОЗЯНСКА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6" sqref="G16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</v>
      </c>
      <c r="D12" s="307"/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261</v>
      </c>
      <c r="D13" s="307">
        <v>235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8</v>
      </c>
      <c r="D14" s="307">
        <v>2</v>
      </c>
      <c r="E14" s="236" t="s">
        <v>285</v>
      </c>
      <c r="F14" s="231" t="s">
        <v>286</v>
      </c>
      <c r="G14" s="306">
        <v>45</v>
      </c>
      <c r="H14" s="307"/>
    </row>
    <row r="15" spans="1:8" ht="15.75">
      <c r="A15" s="185" t="s">
        <v>287</v>
      </c>
      <c r="B15" s="181" t="s">
        <v>288</v>
      </c>
      <c r="C15" s="306">
        <v>125</v>
      </c>
      <c r="D15" s="307">
        <v>60</v>
      </c>
      <c r="E15" s="236" t="s">
        <v>79</v>
      </c>
      <c r="F15" s="231" t="s">
        <v>289</v>
      </c>
      <c r="G15" s="306">
        <f>197+3+248</f>
        <v>448</v>
      </c>
      <c r="H15" s="307">
        <f>2600+30</f>
        <v>2630</v>
      </c>
    </row>
    <row r="16" spans="1:8" ht="15.75">
      <c r="A16" s="185" t="s">
        <v>290</v>
      </c>
      <c r="B16" s="181" t="s">
        <v>291</v>
      </c>
      <c r="C16" s="306">
        <v>17</v>
      </c>
      <c r="D16" s="307">
        <v>3</v>
      </c>
      <c r="E16" s="227" t="s">
        <v>52</v>
      </c>
      <c r="F16" s="255" t="s">
        <v>292</v>
      </c>
      <c r="G16" s="596">
        <f>SUM(G12:G15)</f>
        <v>493</v>
      </c>
      <c r="H16" s="597">
        <f>SUM(H12:H15)</f>
        <v>2630</v>
      </c>
    </row>
    <row r="17" spans="1:8" ht="31.5">
      <c r="A17" s="185" t="s">
        <v>293</v>
      </c>
      <c r="B17" s="181" t="s">
        <v>294</v>
      </c>
      <c r="C17" s="306"/>
      <c r="D17" s="307">
        <v>2291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7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f>401+24</f>
        <v>425</v>
      </c>
      <c r="D19" s="307">
        <f>210+17</f>
        <v>227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401</v>
      </c>
      <c r="D20" s="307">
        <v>210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837</v>
      </c>
      <c r="D22" s="597">
        <f>SUM(D12:D18)+D19</f>
        <v>2818</v>
      </c>
      <c r="E22" s="185" t="s">
        <v>309</v>
      </c>
      <c r="F22" s="228" t="s">
        <v>310</v>
      </c>
      <c r="G22" s="306">
        <v>885</v>
      </c>
      <c r="H22" s="307">
        <v>768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91</v>
      </c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1278</v>
      </c>
      <c r="H24" s="307">
        <v>1223</v>
      </c>
    </row>
    <row r="25" spans="1:8" ht="31.5">
      <c r="A25" s="185" t="s">
        <v>316</v>
      </c>
      <c r="B25" s="228" t="s">
        <v>317</v>
      </c>
      <c r="C25" s="306">
        <v>1402</v>
      </c>
      <c r="D25" s="307">
        <v>1102</v>
      </c>
      <c r="E25" s="185" t="s">
        <v>318</v>
      </c>
      <c r="F25" s="228" t="s">
        <v>319</v>
      </c>
      <c r="G25" s="306"/>
      <c r="H25" s="307"/>
    </row>
    <row r="26" spans="1:8" ht="31.5">
      <c r="A26" s="185" t="s">
        <v>320</v>
      </c>
      <c r="B26" s="228" t="s">
        <v>321</v>
      </c>
      <c r="C26" s="306">
        <f>99+196</f>
        <v>295</v>
      </c>
      <c r="D26" s="307">
        <v>244</v>
      </c>
      <c r="E26" s="185" t="s">
        <v>322</v>
      </c>
      <c r="F26" s="228" t="s">
        <v>323</v>
      </c>
      <c r="G26" s="306">
        <v>11</v>
      </c>
      <c r="H26" s="307"/>
    </row>
    <row r="27" spans="1:8" ht="31.5">
      <c r="A27" s="185" t="s">
        <v>324</v>
      </c>
      <c r="B27" s="228" t="s">
        <v>325</v>
      </c>
      <c r="C27" s="306"/>
      <c r="D27" s="307"/>
      <c r="E27" s="227" t="s">
        <v>104</v>
      </c>
      <c r="F27" s="229" t="s">
        <v>326</v>
      </c>
      <c r="G27" s="596">
        <f>SUM(G22:G26)</f>
        <v>2265</v>
      </c>
      <c r="H27" s="597">
        <f>SUM(H22:H26)</f>
        <v>1991</v>
      </c>
    </row>
    <row r="28" spans="1:8" ht="15.75">
      <c r="A28" s="185" t="s">
        <v>79</v>
      </c>
      <c r="B28" s="228" t="s">
        <v>327</v>
      </c>
      <c r="C28" s="306">
        <v>4</v>
      </c>
      <c r="D28" s="307">
        <v>11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1701</v>
      </c>
      <c r="D29" s="597">
        <f>SUM(D25:D28)</f>
        <v>1357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2538</v>
      </c>
      <c r="D31" s="603">
        <f>D29+D22</f>
        <v>4175</v>
      </c>
      <c r="E31" s="242" t="s">
        <v>800</v>
      </c>
      <c r="F31" s="257" t="s">
        <v>331</v>
      </c>
      <c r="G31" s="244">
        <f>G16+G18+G27</f>
        <v>2758</v>
      </c>
      <c r="H31" s="245">
        <f>H16+H18+H27</f>
        <v>4621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220</v>
      </c>
      <c r="D33" s="235">
        <f>IF((H31-D31)&gt;0,H31-D31,0)</f>
        <v>446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2538</v>
      </c>
      <c r="D36" s="605">
        <f>D31-D34+D35</f>
        <v>4175</v>
      </c>
      <c r="E36" s="253" t="s">
        <v>346</v>
      </c>
      <c r="F36" s="247" t="s">
        <v>347</v>
      </c>
      <c r="G36" s="258">
        <f>G35-G34+G31</f>
        <v>2758</v>
      </c>
      <c r="H36" s="259">
        <f>H35-H34+H31</f>
        <v>4621</v>
      </c>
    </row>
    <row r="37" spans="1:8" ht="15.75">
      <c r="A37" s="252" t="s">
        <v>348</v>
      </c>
      <c r="B37" s="222" t="s">
        <v>349</v>
      </c>
      <c r="C37" s="602">
        <f>IF((G36-C36)&gt;0,G36-C36,0)</f>
        <v>220</v>
      </c>
      <c r="D37" s="603">
        <f>IF((H36-D36)&gt;0,H36-D36,0)</f>
        <v>446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18</v>
      </c>
      <c r="D38" s="597">
        <f>D39+D40+D41</f>
        <v>109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1</v>
      </c>
      <c r="D39" s="307">
        <v>67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17</v>
      </c>
      <c r="D40" s="307">
        <v>42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202</v>
      </c>
      <c r="D42" s="235">
        <f>+IF((H36-D36-D38)&gt;0,H36-D36-D38,0)</f>
        <v>337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202</v>
      </c>
      <c r="D44" s="259">
        <f>IF(H42=0,IF(D42-D43&gt;0,D42-D43+H43,0),IF(H42-H43&lt;0,H43-H42+D42,0))</f>
        <v>337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2758</v>
      </c>
      <c r="D45" s="599">
        <f>D36+D38+D42</f>
        <v>4621</v>
      </c>
      <c r="E45" s="261" t="s">
        <v>373</v>
      </c>
      <c r="F45" s="263" t="s">
        <v>374</v>
      </c>
      <c r="G45" s="598">
        <f>G42+G36</f>
        <v>2758</v>
      </c>
      <c r="H45" s="599">
        <f>H42+H36</f>
        <v>4621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44616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ПЕТЯ РОГОЗЯНСКА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8">
        <v>20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8">
        <v>-93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/>
      <c r="D14" s="188">
        <v>-57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>
        <v>-266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8">
        <v>-163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0</v>
      </c>
      <c r="D21" s="627">
        <f>SUM(D11:D20)</f>
        <v>-559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-950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-30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3060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64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-15268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22176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-3926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0</v>
      </c>
      <c r="D33" s="627">
        <f>SUM(D23:D32)</f>
        <v>5126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1954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>
        <v>-4978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>
        <v>-979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-656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0</v>
      </c>
      <c r="D43" s="629">
        <f>SUM(D35:D42)</f>
        <v>-4659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0</v>
      </c>
      <c r="D44" s="298">
        <f>D43+D33+D21</f>
        <v>-92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/>
      <c r="D45" s="299">
        <v>499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0</v>
      </c>
      <c r="D46" s="301">
        <f>D45+D44</f>
        <v>407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>
        <v>407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44616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ПЕТЯ РОГОЗЯНСКА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1191</v>
      </c>
      <c r="D13" s="552">
        <f>'1-Баланс'!H20</f>
        <v>0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80</v>
      </c>
      <c r="I13" s="552">
        <f>'1-Баланс'!H29+'1-Баланс'!H32</f>
        <v>2873</v>
      </c>
      <c r="J13" s="552">
        <f>'1-Баланс'!H30+'1-Баланс'!H33</f>
        <v>-30</v>
      </c>
      <c r="K13" s="553"/>
      <c r="L13" s="552">
        <f>SUM(C13:K13)</f>
        <v>4114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1191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80</v>
      </c>
      <c r="I17" s="621">
        <f t="shared" si="2"/>
        <v>2873</v>
      </c>
      <c r="J17" s="621">
        <f t="shared" si="2"/>
        <v>-30</v>
      </c>
      <c r="K17" s="621">
        <f t="shared" si="2"/>
        <v>0</v>
      </c>
      <c r="L17" s="552">
        <f t="shared" si="1"/>
        <v>4114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202</v>
      </c>
      <c r="J18" s="552">
        <f>+'1-Баланс'!G33</f>
        <v>0</v>
      </c>
      <c r="K18" s="553"/>
      <c r="L18" s="552">
        <f t="shared" si="1"/>
        <v>202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1191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80</v>
      </c>
      <c r="I31" s="621">
        <f t="shared" si="6"/>
        <v>3075</v>
      </c>
      <c r="J31" s="621">
        <f t="shared" si="6"/>
        <v>-30</v>
      </c>
      <c r="K31" s="621">
        <f t="shared" si="6"/>
        <v>0</v>
      </c>
      <c r="L31" s="552">
        <f t="shared" si="1"/>
        <v>4316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1191</v>
      </c>
      <c r="D34" s="555">
        <f t="shared" si="7"/>
        <v>0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80</v>
      </c>
      <c r="I34" s="555">
        <f t="shared" si="7"/>
        <v>3075</v>
      </c>
      <c r="J34" s="555">
        <f t="shared" si="7"/>
        <v>-30</v>
      </c>
      <c r="K34" s="555">
        <f t="shared" si="7"/>
        <v>0</v>
      </c>
      <c r="L34" s="619">
        <f t="shared" si="1"/>
        <v>4316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44616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ПЕТЯ РОГОЗЯНСКА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O14" sqref="O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22</v>
      </c>
      <c r="E11" s="318"/>
      <c r="F11" s="318">
        <v>22</v>
      </c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36</v>
      </c>
      <c r="E12" s="318"/>
      <c r="F12" s="318">
        <v>36</v>
      </c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16</v>
      </c>
      <c r="L12" s="318">
        <v>2</v>
      </c>
      <c r="M12" s="318">
        <v>18</v>
      </c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34</v>
      </c>
      <c r="E13" s="318">
        <v>20</v>
      </c>
      <c r="F13" s="318">
        <v>30</v>
      </c>
      <c r="G13" s="319">
        <f t="shared" si="2"/>
        <v>24</v>
      </c>
      <c r="H13" s="318"/>
      <c r="I13" s="318"/>
      <c r="J13" s="319">
        <f t="shared" si="3"/>
        <v>24</v>
      </c>
      <c r="K13" s="318">
        <v>9</v>
      </c>
      <c r="L13" s="318">
        <v>2</v>
      </c>
      <c r="M13" s="318">
        <v>7</v>
      </c>
      <c r="N13" s="319">
        <f t="shared" si="4"/>
        <v>4</v>
      </c>
      <c r="O13" s="318">
        <v>18</v>
      </c>
      <c r="P13" s="318"/>
      <c r="Q13" s="319">
        <f t="shared" si="0"/>
        <v>22</v>
      </c>
      <c r="R13" s="330">
        <f t="shared" si="1"/>
        <v>2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</v>
      </c>
      <c r="E17" s="318"/>
      <c r="F17" s="318"/>
      <c r="G17" s="319">
        <f t="shared" si="2"/>
        <v>3</v>
      </c>
      <c r="H17" s="318"/>
      <c r="I17" s="318"/>
      <c r="J17" s="319">
        <f t="shared" si="3"/>
        <v>3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</v>
      </c>
      <c r="E18" s="318"/>
      <c r="F18" s="318"/>
      <c r="G18" s="319">
        <f t="shared" si="2"/>
        <v>6</v>
      </c>
      <c r="H18" s="318"/>
      <c r="I18" s="318"/>
      <c r="J18" s="319">
        <f t="shared" si="3"/>
        <v>6</v>
      </c>
      <c r="K18" s="318"/>
      <c r="L18" s="318"/>
      <c r="M18" s="318"/>
      <c r="N18" s="319">
        <f t="shared" si="4"/>
        <v>0</v>
      </c>
      <c r="O18" s="318">
        <v>6</v>
      </c>
      <c r="P18" s="318"/>
      <c r="Q18" s="319">
        <f t="shared" si="0"/>
        <v>6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101</v>
      </c>
      <c r="E19" s="320">
        <f>SUM(E11:E18)</f>
        <v>20</v>
      </c>
      <c r="F19" s="320">
        <f>SUM(F11:F18)</f>
        <v>88</v>
      </c>
      <c r="G19" s="319">
        <f t="shared" si="2"/>
        <v>33</v>
      </c>
      <c r="H19" s="320">
        <f>SUM(H11:H18)</f>
        <v>0</v>
      </c>
      <c r="I19" s="320">
        <f>SUM(I11:I18)</f>
        <v>0</v>
      </c>
      <c r="J19" s="319">
        <f t="shared" si="3"/>
        <v>33</v>
      </c>
      <c r="K19" s="320">
        <f>SUM(K11:K18)</f>
        <v>25</v>
      </c>
      <c r="L19" s="320">
        <f>SUM(L11:L18)</f>
        <v>4</v>
      </c>
      <c r="M19" s="320">
        <f>SUM(M11:M18)</f>
        <v>25</v>
      </c>
      <c r="N19" s="319">
        <f t="shared" si="4"/>
        <v>4</v>
      </c>
      <c r="O19" s="320">
        <f>SUM(O11:O18)</f>
        <v>24</v>
      </c>
      <c r="P19" s="320">
        <f>SUM(P11:P18)</f>
        <v>0</v>
      </c>
      <c r="Q19" s="319">
        <f t="shared" si="0"/>
        <v>28</v>
      </c>
      <c r="R19" s="330">
        <f t="shared" si="1"/>
        <v>5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11</v>
      </c>
      <c r="E20" s="318">
        <v>40</v>
      </c>
      <c r="F20" s="318">
        <v>11</v>
      </c>
      <c r="G20" s="319">
        <f t="shared" si="2"/>
        <v>40</v>
      </c>
      <c r="H20" s="318">
        <v>248</v>
      </c>
      <c r="I20" s="318"/>
      <c r="J20" s="319">
        <f t="shared" si="3"/>
        <v>288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288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>
        <v>4</v>
      </c>
      <c r="F23" s="318"/>
      <c r="G23" s="319">
        <f t="shared" si="2"/>
        <v>4</v>
      </c>
      <c r="H23" s="318"/>
      <c r="I23" s="318"/>
      <c r="J23" s="319">
        <f t="shared" si="3"/>
        <v>4</v>
      </c>
      <c r="K23" s="318">
        <v>4</v>
      </c>
      <c r="L23" s="318"/>
      <c r="M23" s="318"/>
      <c r="N23" s="319">
        <f t="shared" si="4"/>
        <v>4</v>
      </c>
      <c r="O23" s="318"/>
      <c r="P23" s="318"/>
      <c r="Q23" s="319">
        <f t="shared" si="0"/>
        <v>4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>
        <v>3</v>
      </c>
      <c r="F24" s="318"/>
      <c r="G24" s="319">
        <f t="shared" si="2"/>
        <v>3</v>
      </c>
      <c r="H24" s="318"/>
      <c r="I24" s="318"/>
      <c r="J24" s="319">
        <f t="shared" si="3"/>
        <v>3</v>
      </c>
      <c r="K24" s="318"/>
      <c r="L24" s="318">
        <v>3</v>
      </c>
      <c r="M24" s="318"/>
      <c r="N24" s="319">
        <f t="shared" si="4"/>
        <v>3</v>
      </c>
      <c r="O24" s="318"/>
      <c r="P24" s="318"/>
      <c r="Q24" s="319">
        <f t="shared" si="0"/>
        <v>3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827</v>
      </c>
      <c r="E25" s="318">
        <v>4</v>
      </c>
      <c r="F25" s="318"/>
      <c r="G25" s="319">
        <f t="shared" si="2"/>
        <v>831</v>
      </c>
      <c r="H25" s="318"/>
      <c r="I25" s="318"/>
      <c r="J25" s="319">
        <f t="shared" si="3"/>
        <v>831</v>
      </c>
      <c r="K25" s="318">
        <v>8</v>
      </c>
      <c r="L25" s="318">
        <v>1</v>
      </c>
      <c r="M25" s="318">
        <v>8</v>
      </c>
      <c r="N25" s="319">
        <f t="shared" si="4"/>
        <v>1</v>
      </c>
      <c r="O25" s="318"/>
      <c r="P25" s="318"/>
      <c r="Q25" s="319">
        <f t="shared" si="0"/>
        <v>1</v>
      </c>
      <c r="R25" s="330">
        <f t="shared" si="1"/>
        <v>830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827</v>
      </c>
      <c r="E27" s="322">
        <f aca="true" t="shared" si="5" ref="E27:P27">SUM(E23:E26)</f>
        <v>11</v>
      </c>
      <c r="F27" s="322">
        <f t="shared" si="5"/>
        <v>0</v>
      </c>
      <c r="G27" s="323">
        <f t="shared" si="2"/>
        <v>838</v>
      </c>
      <c r="H27" s="322">
        <f t="shared" si="5"/>
        <v>0</v>
      </c>
      <c r="I27" s="322">
        <f t="shared" si="5"/>
        <v>0</v>
      </c>
      <c r="J27" s="323">
        <f t="shared" si="3"/>
        <v>838</v>
      </c>
      <c r="K27" s="322">
        <f t="shared" si="5"/>
        <v>12</v>
      </c>
      <c r="L27" s="322">
        <f t="shared" si="5"/>
        <v>4</v>
      </c>
      <c r="M27" s="322">
        <f t="shared" si="5"/>
        <v>8</v>
      </c>
      <c r="N27" s="323">
        <f t="shared" si="4"/>
        <v>8</v>
      </c>
      <c r="O27" s="322">
        <f t="shared" si="5"/>
        <v>0</v>
      </c>
      <c r="P27" s="322">
        <f t="shared" si="5"/>
        <v>0</v>
      </c>
      <c r="Q27" s="323">
        <f t="shared" si="0"/>
        <v>8</v>
      </c>
      <c r="R27" s="333">
        <f t="shared" si="1"/>
        <v>830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8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8</v>
      </c>
      <c r="H29" s="325">
        <f t="shared" si="6"/>
        <v>0</v>
      </c>
      <c r="I29" s="325">
        <f t="shared" si="6"/>
        <v>0</v>
      </c>
      <c r="J29" s="326">
        <f t="shared" si="3"/>
        <v>8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8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8</v>
      </c>
      <c r="E33" s="318"/>
      <c r="F33" s="318"/>
      <c r="G33" s="319">
        <f t="shared" si="2"/>
        <v>8</v>
      </c>
      <c r="H33" s="318"/>
      <c r="I33" s="318"/>
      <c r="J33" s="319">
        <f t="shared" si="3"/>
        <v>8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8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8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8</v>
      </c>
      <c r="H40" s="320">
        <f t="shared" si="10"/>
        <v>0</v>
      </c>
      <c r="I40" s="320">
        <f t="shared" si="10"/>
        <v>0</v>
      </c>
      <c r="J40" s="319">
        <f t="shared" si="3"/>
        <v>8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8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3330</v>
      </c>
      <c r="E41" s="318">
        <v>691</v>
      </c>
      <c r="F41" s="318">
        <v>3330</v>
      </c>
      <c r="G41" s="319">
        <f t="shared" si="2"/>
        <v>691</v>
      </c>
      <c r="H41" s="318"/>
      <c r="I41" s="318"/>
      <c r="J41" s="319">
        <f t="shared" si="3"/>
        <v>691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691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4277</v>
      </c>
      <c r="E42" s="339">
        <f>E19+E20+E21+E27+E40+E41</f>
        <v>762</v>
      </c>
      <c r="F42" s="339">
        <f aca="true" t="shared" si="11" ref="F42:R42">F19+F20+F21+F27+F40+F41</f>
        <v>3429</v>
      </c>
      <c r="G42" s="339">
        <f t="shared" si="11"/>
        <v>1610</v>
      </c>
      <c r="H42" s="339">
        <f t="shared" si="11"/>
        <v>248</v>
      </c>
      <c r="I42" s="339">
        <f t="shared" si="11"/>
        <v>0</v>
      </c>
      <c r="J42" s="339">
        <f t="shared" si="11"/>
        <v>1858</v>
      </c>
      <c r="K42" s="339">
        <f t="shared" si="11"/>
        <v>37</v>
      </c>
      <c r="L42" s="339">
        <f t="shared" si="11"/>
        <v>8</v>
      </c>
      <c r="M42" s="339">
        <f t="shared" si="11"/>
        <v>33</v>
      </c>
      <c r="N42" s="339">
        <f t="shared" si="11"/>
        <v>12</v>
      </c>
      <c r="O42" s="339">
        <f t="shared" si="11"/>
        <v>24</v>
      </c>
      <c r="P42" s="339">
        <f t="shared" si="11"/>
        <v>0</v>
      </c>
      <c r="Q42" s="339">
        <f t="shared" si="11"/>
        <v>36</v>
      </c>
      <c r="R42" s="340">
        <f t="shared" si="11"/>
        <v>1822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44616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ПЕТЯ РОГОЗЯНСКА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5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454</v>
      </c>
      <c r="D18" s="352">
        <f>+D19+D20</f>
        <v>89</v>
      </c>
      <c r="E18" s="359">
        <f t="shared" si="0"/>
        <v>365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454</v>
      </c>
      <c r="D20" s="358">
        <v>89</v>
      </c>
      <c r="E20" s="359">
        <f t="shared" si="0"/>
        <v>365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454</v>
      </c>
      <c r="D21" s="430">
        <f>D13+D17+D18</f>
        <v>89</v>
      </c>
      <c r="E21" s="431">
        <f>E13+E17+E18</f>
        <v>365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12</v>
      </c>
      <c r="D26" s="352">
        <f>SUM(D27:D29)</f>
        <v>12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12</v>
      </c>
      <c r="D29" s="358">
        <v>12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58</v>
      </c>
      <c r="D30" s="358">
        <v>58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993</v>
      </c>
      <c r="D31" s="358">
        <v>993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16699</v>
      </c>
      <c r="D32" s="358">
        <v>16699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2</v>
      </c>
      <c r="D35" s="352">
        <f>SUM(D36:D39)</f>
        <v>2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>
        <v>2</v>
      </c>
      <c r="D39" s="358">
        <v>2</v>
      </c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514</v>
      </c>
      <c r="D40" s="352">
        <f>SUM(D41:D44)</f>
        <v>514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514</v>
      </c>
      <c r="D44" s="358">
        <v>514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18278</v>
      </c>
      <c r="D45" s="428">
        <f>D26+D30+D31+D33+D32+D34+D35+D40</f>
        <v>18278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18732</v>
      </c>
      <c r="D46" s="434">
        <f>D45+D23+D21+D11</f>
        <v>18367</v>
      </c>
      <c r="E46" s="435">
        <f>E45+E23+E21+E11</f>
        <v>365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21514</v>
      </c>
      <c r="D65" s="188"/>
      <c r="E65" s="127">
        <f t="shared" si="1"/>
        <v>21514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21514</v>
      </c>
      <c r="D68" s="425">
        <f>D54+D58+D63+D64+D65+D66</f>
        <v>0</v>
      </c>
      <c r="E68" s="426">
        <f t="shared" si="1"/>
        <v>21514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37</v>
      </c>
      <c r="D70" s="188"/>
      <c r="E70" s="127">
        <f t="shared" si="1"/>
        <v>37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10</v>
      </c>
      <c r="D82" s="129">
        <f>SUM(D83:D86)</f>
        <v>10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10</v>
      </c>
      <c r="D84" s="188">
        <v>10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2351</v>
      </c>
      <c r="D87" s="125">
        <f>SUM(D88:D92)+D96</f>
        <v>2351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2304</v>
      </c>
      <c r="D88" s="188">
        <v>2304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10</v>
      </c>
      <c r="D89" s="188">
        <v>10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17</v>
      </c>
      <c r="D91" s="188">
        <v>17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8</v>
      </c>
      <c r="D92" s="129">
        <f>SUM(D93:D95)</f>
        <v>8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8</v>
      </c>
      <c r="D95" s="188">
        <v>8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12</v>
      </c>
      <c r="D96" s="188">
        <v>12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502</v>
      </c>
      <c r="D97" s="188">
        <v>502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2866</v>
      </c>
      <c r="D98" s="423">
        <f>D87+D82+D77+D73+D97</f>
        <v>2866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24417</v>
      </c>
      <c r="D99" s="417">
        <f>D98+D70+D68</f>
        <v>2866</v>
      </c>
      <c r="E99" s="417">
        <f>E98+E70+E68</f>
        <v>21551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44616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ПЕТЯ РОГОЗЯНСКА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>
        <v>8557</v>
      </c>
      <c r="D13" s="439"/>
      <c r="E13" s="439"/>
      <c r="F13" s="439">
        <v>8</v>
      </c>
      <c r="G13" s="439"/>
      <c r="H13" s="439"/>
      <c r="I13" s="440">
        <f>F13+G13-H13</f>
        <v>8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8557</v>
      </c>
      <c r="D18" s="446">
        <f t="shared" si="1"/>
        <v>0</v>
      </c>
      <c r="E18" s="446">
        <f t="shared" si="1"/>
        <v>0</v>
      </c>
      <c r="F18" s="446">
        <f t="shared" si="1"/>
        <v>8</v>
      </c>
      <c r="G18" s="446">
        <f t="shared" si="1"/>
        <v>0</v>
      </c>
      <c r="H18" s="446">
        <f t="shared" si="1"/>
        <v>0</v>
      </c>
      <c r="I18" s="447">
        <f t="shared" si="0"/>
        <v>8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1322387</v>
      </c>
      <c r="D20" s="439"/>
      <c r="E20" s="439"/>
      <c r="F20" s="439">
        <v>4717</v>
      </c>
      <c r="G20" s="439">
        <f>674+448</f>
        <v>1122</v>
      </c>
      <c r="H20" s="439">
        <v>93</v>
      </c>
      <c r="I20" s="440">
        <f t="shared" si="0"/>
        <v>5746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180249</v>
      </c>
      <c r="D26" s="439"/>
      <c r="E26" s="439"/>
      <c r="F26" s="439">
        <v>579</v>
      </c>
      <c r="G26" s="439">
        <v>16</v>
      </c>
      <c r="H26" s="439">
        <v>5</v>
      </c>
      <c r="I26" s="440">
        <f t="shared" si="0"/>
        <v>590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1502636</v>
      </c>
      <c r="D27" s="446">
        <f t="shared" si="2"/>
        <v>0</v>
      </c>
      <c r="E27" s="446">
        <f t="shared" si="2"/>
        <v>0</v>
      </c>
      <c r="F27" s="446">
        <f t="shared" si="2"/>
        <v>5296</v>
      </c>
      <c r="G27" s="446">
        <f t="shared" si="2"/>
        <v>1138</v>
      </c>
      <c r="H27" s="446">
        <f t="shared" si="2"/>
        <v>98</v>
      </c>
      <c r="I27" s="447">
        <f t="shared" si="0"/>
        <v>6336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44616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ПЕТЯ РОГОЗЯНСКА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31.12.2021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28733</v>
      </c>
      <c r="D6" s="643">
        <f aca="true" t="shared" si="0" ref="D6:D15">C6-E6</f>
        <v>0</v>
      </c>
      <c r="E6" s="642">
        <f>'1-Баланс'!G95</f>
        <v>28733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4316</v>
      </c>
      <c r="D7" s="643">
        <f t="shared" si="0"/>
        <v>3125</v>
      </c>
      <c r="E7" s="642">
        <f>'1-Баланс'!G18</f>
        <v>1191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202</v>
      </c>
      <c r="D8" s="643">
        <f t="shared" si="0"/>
        <v>0</v>
      </c>
      <c r="E8" s="642">
        <f>ABS('2-Отчет за доходите'!C44)-ABS('2-Отчет за доходите'!G44)</f>
        <v>202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407</v>
      </c>
      <c r="D9" s="643">
        <f t="shared" si="0"/>
        <v>407</v>
      </c>
      <c r="E9" s="642">
        <f>'3-Отчет за паричния поток'!C45</f>
        <v>0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1842</v>
      </c>
      <c r="D10" s="643">
        <f t="shared" si="0"/>
        <v>1842</v>
      </c>
      <c r="E10" s="642">
        <f>'3-Отчет за паричния поток'!C46</f>
        <v>0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4316</v>
      </c>
      <c r="D11" s="643">
        <f t="shared" si="0"/>
        <v>0</v>
      </c>
      <c r="E11" s="642">
        <f>'4-Отчет за собствения капитал'!L34</f>
        <v>4316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8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Mitko</cp:lastModifiedBy>
  <cp:lastPrinted>2016-09-14T10:20:26Z</cp:lastPrinted>
  <dcterms:created xsi:type="dcterms:W3CDTF">2006-09-16T00:00:00Z</dcterms:created>
  <dcterms:modified xsi:type="dcterms:W3CDTF">2022-05-02T14:21:41Z</dcterms:modified>
  <cp:category/>
  <cp:version/>
  <cp:contentType/>
  <cp:contentStatus/>
</cp:coreProperties>
</file>