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796" firstSheet="1" activeTab="1"/>
  </bookViews>
  <sheets>
    <sheet name="defined_names" sheetId="1" state="hidden" r:id="rId1"/>
    <sheet name="bs_ISFR" sheetId="2" r:id="rId2"/>
    <sheet name="pls_ISFR" sheetId="3" r:id="rId3"/>
    <sheet name="scse_ISFR" sheetId="4" r:id="rId4"/>
    <sheet name="3.01-3.02" sheetId="5" r:id="rId5"/>
    <sheet name="3.03-3.05" sheetId="6" r:id="rId6"/>
    <sheet name="3.06-3.8" sheetId="7" r:id="rId7"/>
    <sheet name="3.9-3.10" sheetId="8" r:id="rId8"/>
    <sheet name="4.01-4.03" sheetId="9" r:id="rId9"/>
    <sheet name="Analisys_ISFR" sheetId="10" r:id="rId10"/>
  </sheets>
  <definedNames>
    <definedName name="address">#REF!</definedName>
    <definedName name="ass">#REF!</definedName>
    <definedName name="bs_check">'defined_names'!$D$5</definedName>
    <definedName name="bulstat">#REF!</definedName>
    <definedName name="Certif">'defined_names'!$D$4</definedName>
    <definedName name="company_name">#REF!</definedName>
    <definedName name="date_i">#REF!</definedName>
    <definedName name="date_o">#REF!</definedName>
    <definedName name="date_p">#REF!</definedName>
    <definedName name="date_z">#REF!</definedName>
    <definedName name="end_of_period">#REF!</definedName>
    <definedName name="HTML_CodePage" hidden="1">1251</definedName>
    <definedName name="HTML_Control" localSheetId="5" hidden="1">{"'An_Obr'!$A$1"}</definedName>
    <definedName name="HTML_Control" localSheetId="7" hidden="1">{"'An_Obr'!$A$1"}</definedName>
    <definedName name="HTML_Control" hidden="1">{"'An_Obr'!$A$1"}</definedName>
    <definedName name="HTML_Description" hidden="1">""</definedName>
    <definedName name="HTML_Email" hidden="1">""</definedName>
    <definedName name="HTML_Header" hidden="1">"menu"</definedName>
    <definedName name="HTML_LastUpdate" hidden="1">"30.11.2002"</definedName>
    <definedName name="HTML_LineAfter" hidden="1">TRUE</definedName>
    <definedName name="HTML_LineBefore" hidden="1">TRUE</definedName>
    <definedName name="HTML_Name" hidden="1">"Philip Spirov"</definedName>
    <definedName name="HTML_OBDlg2" hidden="1">TRUE</definedName>
    <definedName name="HTML_OBDlg4" hidden="1">TRUE</definedName>
    <definedName name="HTML_OS" hidden="1">0</definedName>
    <definedName name="HTML_PathFile" hidden="1">"C:\WIN98\Profiles\Philip\My Documents\MyHTML.htm"</definedName>
    <definedName name="HTML_Title" hidden="1">"New_audit_Beta"</definedName>
    <definedName name="lia">#REF!</definedName>
    <definedName name="lng">'defined_names'!$D$3</definedName>
    <definedName name="lngcontrol">'defined_names'!$D$2</definedName>
    <definedName name="_xlnm.Print_Area" localSheetId="1">'bs_ISFR'!$A$1:$D$65</definedName>
    <definedName name="_xlnm.Print_Area" localSheetId="2">'pls_ISFR'!$A$1:$F$43</definedName>
    <definedName name="_xlnm.Print_Area" localSheetId="3">'scse_ISFR'!$A$1:$G$45</definedName>
    <definedName name="start_of_period">#REF!</definedName>
    <definedName name="Z_B23DF135_2ED3_11D7_AB9A_00C02683EB98_.wvu.Cols" localSheetId="2" hidden="1">'pls_ISFR'!$G:$IV</definedName>
    <definedName name="Z_B23DF135_2ED3_11D7_AB9A_00C02683EB98_.wvu.PrintArea" localSheetId="2" hidden="1">'pls_ISFR'!$A$1:$E$31</definedName>
  </definedNames>
  <calcPr fullCalcOnLoad="1"/>
</workbook>
</file>

<file path=xl/sharedStrings.xml><?xml version="1.0" encoding="utf-8"?>
<sst xmlns="http://schemas.openxmlformats.org/spreadsheetml/2006/main" count="288" uniqueCount="245">
  <si>
    <t>Материали</t>
  </si>
  <si>
    <t>Задължения към персонала</t>
  </si>
  <si>
    <t>Продукция</t>
  </si>
  <si>
    <t>Задължения към осигурителни предприятия</t>
  </si>
  <si>
    <t>Предоставени аванси</t>
  </si>
  <si>
    <t xml:space="preserve">Провизии </t>
  </si>
  <si>
    <t>Нетни финансови разходи</t>
  </si>
  <si>
    <t>Парични средства в разплащателни сметки</t>
  </si>
  <si>
    <t>Приходи от валутни операции</t>
  </si>
  <si>
    <t>Други финансови приходи</t>
  </si>
  <si>
    <t>Финансови разходи</t>
  </si>
  <si>
    <t>Други финансови разходи</t>
  </si>
  <si>
    <t>Текуща
година</t>
  </si>
  <si>
    <t>Предходна
година</t>
  </si>
  <si>
    <t>Финансов резултат от текущия период</t>
  </si>
  <si>
    <t>3.08</t>
  </si>
  <si>
    <t>3.07</t>
  </si>
  <si>
    <t>3.06</t>
  </si>
  <si>
    <t>3.01</t>
  </si>
  <si>
    <t>3.02</t>
  </si>
  <si>
    <t>3.03</t>
  </si>
  <si>
    <t>Бележки</t>
  </si>
  <si>
    <t>Последващи оценки</t>
  </si>
  <si>
    <t>Извънредни приходи/разходи</t>
  </si>
  <si>
    <t>Печалба/загуба</t>
  </si>
  <si>
    <t>Съдебни и присъдени вземания</t>
  </si>
  <si>
    <t>Разпределения на печалба за резерви</t>
  </si>
  <si>
    <t>Name description</t>
  </si>
  <si>
    <t>Defined name</t>
  </si>
  <si>
    <t>в т.ч. отнасящи се за 2002 г.</t>
  </si>
  <si>
    <t>Range</t>
  </si>
  <si>
    <t>Note</t>
  </si>
  <si>
    <t>Language</t>
  </si>
  <si>
    <t>lng</t>
  </si>
  <si>
    <t>Cell link of option language</t>
  </si>
  <si>
    <t>Корекция на началното салдо от първоначално прилагане на МСС 19</t>
  </si>
  <si>
    <t>Отчет за измененията в капитала</t>
  </si>
  <si>
    <t>bs_check</t>
  </si>
  <si>
    <t>balance sheet check</t>
  </si>
  <si>
    <t xml:space="preserve">Приходи от лихви </t>
  </si>
  <si>
    <t>ОБЩО ПАСИВИ И СОБСТВЕН КАПИТАЛ</t>
  </si>
  <si>
    <t>Услуги</t>
  </si>
  <si>
    <t>Други разходи</t>
  </si>
  <si>
    <t>Съдържание</t>
  </si>
  <si>
    <t>Активи</t>
  </si>
  <si>
    <t>Нетекущи активи</t>
  </si>
  <si>
    <t>Нематериални активи</t>
  </si>
  <si>
    <t>Финансови активи</t>
  </si>
  <si>
    <t>Общо нетекущи активи</t>
  </si>
  <si>
    <t>Текущи активи</t>
  </si>
  <si>
    <t>Пари и парични еквиваленти</t>
  </si>
  <si>
    <t>Общо текущи активи</t>
  </si>
  <si>
    <t>Пасиви</t>
  </si>
  <si>
    <t>Нетекущи пасиви</t>
  </si>
  <si>
    <t>Пасиви по отсрочени данъци</t>
  </si>
  <si>
    <t>Текущи пасиви</t>
  </si>
  <si>
    <t>Баланс</t>
  </si>
  <si>
    <t>Общо нетекущи пасиви</t>
  </si>
  <si>
    <t>Общо текущи пасиви</t>
  </si>
  <si>
    <t>Собствен капитал</t>
  </si>
  <si>
    <t>Резерви от преоценки</t>
  </si>
  <si>
    <t>Финансов резултат от минали периоди</t>
  </si>
  <si>
    <t>ОБЩО АКТИВИ</t>
  </si>
  <si>
    <t>ОБЩО ПАСИВИ</t>
  </si>
  <si>
    <t>ОБЩО СОБСТВЕН КАПИТАЛ</t>
  </si>
  <si>
    <t>Себестойност на продажби</t>
  </si>
  <si>
    <t>Брутна печалба/загуба</t>
  </si>
  <si>
    <t>Финансови приходи/разходи</t>
  </si>
  <si>
    <t>Финансов резултат от мин.години</t>
  </si>
  <si>
    <t>Парични средства в брой</t>
  </si>
  <si>
    <t>Блокирани парични средства</t>
  </si>
  <si>
    <t>Приходи от продажби</t>
  </si>
  <si>
    <t>Дълготрайни материални активи</t>
  </si>
  <si>
    <t>Материални запаси</t>
  </si>
  <si>
    <t>(хил.лв.)</t>
  </si>
  <si>
    <t>Незавършено производство</t>
  </si>
  <si>
    <t>Разходи за лихви</t>
  </si>
  <si>
    <t>Други изменения в собствения капитал</t>
  </si>
  <si>
    <t>основни</t>
  </si>
  <si>
    <t>спомагателни</t>
  </si>
  <si>
    <t>резервни части</t>
  </si>
  <si>
    <t>други материали</t>
  </si>
  <si>
    <t>№</t>
  </si>
  <si>
    <t>Наименование</t>
  </si>
  <si>
    <t>Разходи за валутни операции</t>
  </si>
  <si>
    <t>Оборотeн капитал спрямо сума на активите</t>
  </si>
  <si>
    <t>4.1</t>
  </si>
  <si>
    <t>4.2</t>
  </si>
  <si>
    <t>4.3</t>
  </si>
  <si>
    <t>lngcontrol</t>
  </si>
  <si>
    <t>Задължения към доставчици</t>
  </si>
  <si>
    <t>Получени аванси</t>
  </si>
  <si>
    <t>Финансови показатели</t>
  </si>
  <si>
    <t>Изчисление</t>
  </si>
  <si>
    <t>Мярка</t>
  </si>
  <si>
    <t>Коефициент на бърза ликвидност</t>
  </si>
  <si>
    <t>парични средства+вземания
краткосрочни задължения</t>
  </si>
  <si>
    <t>пъти</t>
  </si>
  <si>
    <t>краткотрайни активи
краткосрочни задължения</t>
  </si>
  <si>
    <t>Коефициент на текуща ликвидност</t>
  </si>
  <si>
    <t>Стойност на продадени стоки (готова продукция)</t>
  </si>
  <si>
    <t>Дълг спрямо собствен капитал</t>
  </si>
  <si>
    <t>Дългосрочен дълг спрямо собствен капитал</t>
  </si>
  <si>
    <t>Възвръщаемост на активите</t>
  </si>
  <si>
    <t>Възвръщаемост на собствения капитал</t>
  </si>
  <si>
    <t>Печалба от основна дейност спрямо продажби</t>
  </si>
  <si>
    <t>Печалба спрямо продажби</t>
  </si>
  <si>
    <t>Продажби спряма вземания</t>
  </si>
  <si>
    <t>Продажби спрямо материални запаси</t>
  </si>
  <si>
    <t>Продажби спрямо оборотен капитал</t>
  </si>
  <si>
    <t>Продажби спрямо ДМА</t>
  </si>
  <si>
    <t>себестойност на продадени стоки (ГП)
среден размер на материалните запаси (ГП)</t>
  </si>
  <si>
    <t>краткотрайни активи-краткосрочни задължения
сума на активите</t>
  </si>
  <si>
    <t>всички задължения
собствен капитал</t>
  </si>
  <si>
    <t>дългосрочни задължения
собствен капитал</t>
  </si>
  <si>
    <t>печалба
средно годишен размер на активите</t>
  </si>
  <si>
    <t>печалба
средно годишен размер на собствения капитал</t>
  </si>
  <si>
    <t>печалба преди данъци
приходи от продажби</t>
  </si>
  <si>
    <t>печалба
приходи от продажби</t>
  </si>
  <si>
    <t>приходи от продажби
вземания</t>
  </si>
  <si>
    <t>приходи от продажби
материални запаси</t>
  </si>
  <si>
    <t>приходи от продажби
оборотен капитал</t>
  </si>
  <si>
    <t>%</t>
  </si>
  <si>
    <t>приходи от продажби
дълготрайни активи</t>
  </si>
  <si>
    <t>Certification</t>
  </si>
  <si>
    <t>Certif</t>
  </si>
  <si>
    <t>Основен капитал</t>
  </si>
  <si>
    <t>Резерви</t>
  </si>
  <si>
    <t>Общо собствен капитал</t>
  </si>
  <si>
    <t>Данъци в/у доходите на физ.лица</t>
  </si>
  <si>
    <t>Разходи за продажби</t>
  </si>
  <si>
    <t>Административни разходи</t>
  </si>
  <si>
    <t>Финансови приходи</t>
  </si>
  <si>
    <t>Други</t>
  </si>
  <si>
    <t>Финансов резултат за текущия период</t>
  </si>
  <si>
    <t>Съставител:</t>
  </si>
  <si>
    <t>Ръководител:</t>
  </si>
  <si>
    <t>Печалба от обичайната дейност</t>
  </si>
  <si>
    <t>Счетоводна печалба</t>
  </si>
  <si>
    <t>Лизингови договори</t>
  </si>
  <si>
    <t>3.04</t>
  </si>
  <si>
    <t>3.05</t>
  </si>
  <si>
    <t>Други вземания</t>
  </si>
  <si>
    <t>ВЗЕМАНИЯ ОТ КЛИЕНТИ</t>
  </si>
  <si>
    <t>ЗАДЪЛЖЕНИЯ КЪМ ДОСТАВЧИЦИ</t>
  </si>
  <si>
    <t>ДАНЪЧНИ ЗАДЪЛЖЕНИЯ</t>
  </si>
  <si>
    <t>Други данъци</t>
  </si>
  <si>
    <t>ОБЩО МАТЕРИАЛНИ ЗАПАСИ</t>
  </si>
  <si>
    <t>ОБЩО ПАРИЧНИ СРЕДСТВА</t>
  </si>
  <si>
    <t>4.4</t>
  </si>
  <si>
    <t>Разходи за материали</t>
  </si>
  <si>
    <t>Разходи за външни услуги</t>
  </si>
  <si>
    <t>Разходи за амортизации</t>
  </si>
  <si>
    <t>Отчет за доходите</t>
  </si>
  <si>
    <t>Приходи от продажба на дълготрайни активи</t>
  </si>
  <si>
    <t>Разходи от продажба на дълготрайни активи</t>
  </si>
  <si>
    <t>Сума (хил.лв.)</t>
  </si>
  <si>
    <t>Сума хил.лв.)</t>
  </si>
  <si>
    <t>Салдо към 01.01.2007 г.</t>
  </si>
  <si>
    <t>Салдо към 31.12.2007 г.</t>
  </si>
  <si>
    <t>горивни материали</t>
  </si>
  <si>
    <t>автомобилни гуми в експлоатация</t>
  </si>
  <si>
    <t>Вземани от клиенти</t>
  </si>
  <si>
    <t>Данъци за възстановяване</t>
  </si>
  <si>
    <t>Вземяния по предоставени търговски заеми</t>
  </si>
  <si>
    <t>Разходи за бъдещи периоди</t>
  </si>
  <si>
    <t>ОБЩО ПРОВИЗИИ</t>
  </si>
  <si>
    <t>Провизии по съдебни спорове</t>
  </si>
  <si>
    <t>Провизии по МСС 19</t>
  </si>
  <si>
    <t>Начислени неизползвани отпуски</t>
  </si>
  <si>
    <t>Начислен ДОО на неизползвани отпуски</t>
  </si>
  <si>
    <t>Задължения по търговски заеми</t>
  </si>
  <si>
    <t>Задължения към финансови предприятия</t>
  </si>
  <si>
    <t>ОББ АД - Овърдрафт за оборотни средства и банкови гаранции</t>
  </si>
  <si>
    <t>Договор № 46/28.03.2005</t>
  </si>
  <si>
    <t>Общо банкови заеми</t>
  </si>
  <si>
    <t>Задължения към свързани предприятия</t>
  </si>
  <si>
    <t>Текущи данъчни задължения</t>
  </si>
  <si>
    <t>Данък добавена стойност</t>
  </si>
  <si>
    <t>Вземания от клиенти и доставчици</t>
  </si>
  <si>
    <t>ОБЩО МАЛЦИНСТВЕНО УЧАСТИЕ</t>
  </si>
  <si>
    <t>Отписан преоценъчен резерв</t>
  </si>
  <si>
    <t>Платени лихви за 2007 г. -  хил.лв.</t>
  </si>
  <si>
    <t>Начислени обезщетения за болест и пенсии</t>
  </si>
  <si>
    <t>Текущи  задължения</t>
  </si>
  <si>
    <t>3.09</t>
  </si>
  <si>
    <t>3.10</t>
  </si>
  <si>
    <t>Разход / приход за данъци</t>
  </si>
  <si>
    <t>UBS AG Zurich</t>
  </si>
  <si>
    <t>3.11</t>
  </si>
  <si>
    <t>3.12</t>
  </si>
  <si>
    <t>3.13</t>
  </si>
  <si>
    <t>3.14</t>
  </si>
  <si>
    <t>3.15</t>
  </si>
  <si>
    <t>Неизползвани отпуски</t>
  </si>
  <si>
    <t>МСС 19</t>
  </si>
  <si>
    <t>Обезценка вземания</t>
  </si>
  <si>
    <t>Преоценъчен резерв</t>
  </si>
  <si>
    <t>Разлика м/у АО САП и ДАП</t>
  </si>
  <si>
    <t>Данъчна загуба</t>
  </si>
  <si>
    <t>Активи по отсрочени данъци</t>
  </si>
  <si>
    <t>3.02 Справка за финансови активи</t>
  </si>
  <si>
    <t>Мостстрой - Пловдив АД</t>
  </si>
  <si>
    <t>Мостстрой - Велико Търново АД</t>
  </si>
  <si>
    <t>Мостстрой - София АД</t>
  </si>
  <si>
    <t>ОБЩО АКТИВИ ПО ОТСРОЧЕНИ ДАНЪЦИ</t>
  </si>
  <si>
    <t>ОБЩО ЗАДЪЛЖЕНИЯ ПО ТЪРГОВСКИ ЗАЕМИ</t>
  </si>
  <si>
    <t>ТЕКУЩИ ЗАДЪЛЖЕНИЯ</t>
  </si>
  <si>
    <t>Релс Ремонт ЕООД</t>
  </si>
  <si>
    <t>Мостстрой Трейдинг ЕООД</t>
  </si>
  <si>
    <t>ОБЩО ФИНАНСОВИ АКТИВИ</t>
  </si>
  <si>
    <t xml:space="preserve">Резерв от последващи оценки </t>
  </si>
  <si>
    <t>3.03 Справка за активи по отсрочени данъци</t>
  </si>
  <si>
    <t>Апорт на обособени дейности</t>
  </si>
  <si>
    <t>Занзи Холдинг БГ ЕАД</t>
  </si>
  <si>
    <t>Строителни договори</t>
  </si>
  <si>
    <t>ПРИХОДИ ОТ ПРОДАЖБИ</t>
  </si>
  <si>
    <t>4.1 Справка за приходи от продажби</t>
  </si>
  <si>
    <t>Разходи за възнаграждения</t>
  </si>
  <si>
    <t>Разходи за социални осигуровки и надбавки</t>
  </si>
  <si>
    <t>АДМИНИСТРАТИВНИ РАЗХОДИ</t>
  </si>
  <si>
    <t>4.2 Справка за административни разходи</t>
  </si>
  <si>
    <t>4.3 Справка за финансови приходи и разходи</t>
  </si>
  <si>
    <t>Задължения по получени търговски заеми</t>
  </si>
  <si>
    <t>Салдо към 01.01.2008 г.</t>
  </si>
  <si>
    <t>Уникредит Булбанк АД - Овърдрафт за оборотни средства и банкови гаранции</t>
  </si>
  <si>
    <t>Предоставени дългосрочни заеми към свързани лица</t>
  </si>
  <si>
    <t>на Мостстрой АД за периода 01.01.2008 - 30.09.2008г.</t>
  </si>
  <si>
    <t>Мостстрой АД - 30.09.2008г.</t>
  </si>
  <si>
    <t>Вземания от свързани лица</t>
  </si>
  <si>
    <t>Разпределена печалба минали години</t>
  </si>
  <si>
    <t>Салдо към 30.09.2008 г.</t>
  </si>
  <si>
    <t>Мостстрой Изток</t>
  </si>
  <si>
    <t>Вземания от свързани предприятия</t>
  </si>
  <si>
    <t>Задължение към 30.09.2008 г. EUR 4 827 894</t>
  </si>
  <si>
    <t>Задължение към 30.09.2008 г. EUR 845 400</t>
  </si>
  <si>
    <t>Задължение към 30.09.2008 г. EUR 2 129 300</t>
  </si>
  <si>
    <t>3.03 Справка за материалните запаси</t>
  </si>
  <si>
    <t>3.04 Справка за търговски и други вземания</t>
  </si>
  <si>
    <t>3.05 Справка за пари и парични еквиваленти</t>
  </si>
  <si>
    <t>3.06 Справка за банкови заеми</t>
  </si>
  <si>
    <t>3.07 Справка за провизии</t>
  </si>
  <si>
    <t>3.8 Справка за задължения по търговски заеми</t>
  </si>
  <si>
    <t>3.9 Справка за текущи задължения</t>
  </si>
  <si>
    <t xml:space="preserve">3.10 Справка за данъчни задължения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</si>
</sst>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.mm\.yyyy"/>
    <numFmt numFmtId="165" formatCode="#\ ##0;[Red]\(#\ ##0\)"/>
    <numFmt numFmtId="166" formatCode="#\ ###\ ##0;[Red]\(#\ ###\ ##0\)"/>
    <numFmt numFmtId="167" formatCode="#,###;[Red]\(#,###\);* &quot;-&quot;??"/>
    <numFmt numFmtId="168" formatCode="0.000"/>
    <numFmt numFmtId="169" formatCode="0.0%"/>
    <numFmt numFmtId="170" formatCode="0.000%"/>
    <numFmt numFmtId="171" formatCode="0.0_)"/>
    <numFmt numFmtId="172" formatCode="0.000_)"/>
    <numFmt numFmtId="173" formatCode="#,##0.000"/>
    <numFmt numFmtId="174" formatCode="0.0"/>
    <numFmt numFmtId="175" formatCode="#,###;[Red]\(#,###\);* &quot;-&quot;"/>
    <numFmt numFmtId="176" formatCode="[$-402]dd\ mmmm\ yyyy"/>
    <numFmt numFmtId="177" formatCode="#,##0.0000"/>
    <numFmt numFmtId="178" formatCode="#,##0.00000"/>
    <numFmt numFmtId="179" formatCode="#,##0.000000"/>
  </numFmts>
  <fonts count="28">
    <font>
      <sz val="8"/>
      <name val="Times New Roman"/>
      <family val="0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u val="single"/>
      <sz val="8"/>
      <color indexed="36"/>
      <name val="Times New Roman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  <font>
      <b/>
      <i/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 Cyr"/>
      <family val="1"/>
    </font>
    <font>
      <sz val="10"/>
      <name val="Timok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1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 vertical="center"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2" xfId="20" applyFont="1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0" fillId="0" borderId="1" xfId="0" applyFont="1" applyBorder="1" applyAlignment="1">
      <alignment/>
    </xf>
    <xf numFmtId="167" fontId="7" fillId="0" borderId="1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7" fontId="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167" fontId="8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10" fillId="0" borderId="2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Border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Fill="1" applyAlignment="1">
      <alignment/>
    </xf>
    <xf numFmtId="175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Fill="1" applyAlignment="1">
      <alignment horizontal="left"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" xfId="0" applyFont="1" applyBorder="1" applyAlignment="1">
      <alignment horizontal="right" wrapText="1"/>
    </xf>
    <xf numFmtId="166" fontId="8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175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wrapText="1"/>
    </xf>
    <xf numFmtId="167" fontId="7" fillId="0" borderId="3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vertical="center"/>
    </xf>
    <xf numFmtId="0" fontId="8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/>
    </xf>
    <xf numFmtId="0" fontId="8" fillId="0" borderId="0" xfId="21" applyFont="1">
      <alignment/>
      <protection/>
    </xf>
    <xf numFmtId="49" fontId="8" fillId="0" borderId="1" xfId="0" applyNumberFormat="1" applyFont="1" applyBorder="1" applyAlignment="1">
      <alignment horizontal="right"/>
    </xf>
    <xf numFmtId="49" fontId="8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3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0" xfId="0" applyNumberForma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22" fillId="0" borderId="4" xfId="0" applyNumberFormat="1" applyFont="1" applyBorder="1" applyAlignment="1">
      <alignment vertical="center"/>
    </xf>
    <xf numFmtId="3" fontId="8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 wrapText="1" indent="1"/>
    </xf>
    <xf numFmtId="0" fontId="14" fillId="0" borderId="1" xfId="0" applyFont="1" applyFill="1" applyBorder="1" applyAlignment="1">
      <alignment/>
    </xf>
    <xf numFmtId="167" fontId="1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 horizontal="left" wrapText="1" indent="1"/>
    </xf>
    <xf numFmtId="0" fontId="14" fillId="0" borderId="1" xfId="0" applyFont="1" applyFill="1" applyBorder="1" applyAlignment="1">
      <alignment wrapText="1"/>
    </xf>
    <xf numFmtId="167" fontId="7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23" fillId="3" borderId="13" xfId="0" applyFont="1" applyFill="1" applyBorder="1" applyAlignment="1" applyProtection="1">
      <alignment horizontal="right" vertical="center"/>
      <protection hidden="1"/>
    </xf>
    <xf numFmtId="0" fontId="23" fillId="3" borderId="14" xfId="0" applyFont="1" applyFill="1" applyBorder="1" applyAlignment="1" applyProtection="1">
      <alignment horizontal="right" vertical="center"/>
      <protection hidden="1"/>
    </xf>
    <xf numFmtId="0" fontId="23" fillId="3" borderId="0" xfId="0" applyFont="1" applyFill="1" applyBorder="1" applyAlignment="1" applyProtection="1">
      <alignment horizontal="right" vertical="center"/>
      <protection hidden="1"/>
    </xf>
    <xf numFmtId="0" fontId="0" fillId="4" borderId="0" xfId="0" applyFill="1" applyAlignment="1">
      <alignment/>
    </xf>
    <xf numFmtId="0" fontId="0" fillId="0" borderId="0" xfId="0" applyFill="1" applyAlignment="1">
      <alignment horizontal="left"/>
    </xf>
    <xf numFmtId="3" fontId="7" fillId="0" borderId="0" xfId="0" applyNumberFormat="1" applyFont="1" applyAlignment="1">
      <alignment horizontal="right"/>
    </xf>
    <xf numFmtId="167" fontId="9" fillId="0" borderId="0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49" fontId="24" fillId="0" borderId="0" xfId="0" applyNumberFormat="1" applyFont="1" applyAlignment="1">
      <alignment horizontal="right"/>
    </xf>
    <xf numFmtId="49" fontId="25" fillId="0" borderId="0" xfId="0" applyNumberFormat="1" applyFont="1" applyBorder="1" applyAlignment="1">
      <alignment horizontal="right"/>
    </xf>
    <xf numFmtId="49" fontId="24" fillId="0" borderId="0" xfId="0" applyNumberFormat="1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wrapText="1"/>
    </xf>
    <xf numFmtId="167" fontId="7" fillId="0" borderId="1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 applyProtection="1">
      <alignment wrapText="1"/>
      <protection hidden="1"/>
    </xf>
    <xf numFmtId="167" fontId="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3" fontId="9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167" fontId="7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7" fontId="7" fillId="0" borderId="1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7" fontId="12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166" fontId="19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3" fillId="4" borderId="0" xfId="0" applyFont="1" applyFill="1" applyBorder="1" applyAlignment="1" applyProtection="1">
      <alignment horizontal="right" vertical="center"/>
      <protection hidden="1"/>
    </xf>
    <xf numFmtId="1" fontId="26" fillId="0" borderId="0" xfId="22" applyNumberFormat="1" applyFont="1" applyFill="1" applyBorder="1" applyProtection="1">
      <alignment/>
      <protection locked="0"/>
    </xf>
    <xf numFmtId="3" fontId="8" fillId="0" borderId="1" xfId="0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8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_res_" xfId="21"/>
    <cellStyle name="Normal_Отч.прих-разх" xfId="22"/>
    <cellStyle name="Percent" xfId="23"/>
  </cellStyles>
  <dxfs count="2">
    <dxf>
      <font>
        <color rgb="FFFF000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51</xdr:row>
      <xdr:rowOff>133350</xdr:rowOff>
    </xdr:from>
    <xdr:to>
      <xdr:col>0</xdr:col>
      <xdr:colOff>2171700</xdr:colOff>
      <xdr:row>55</xdr:row>
      <xdr:rowOff>9525</xdr:rowOff>
    </xdr:to>
    <xdr:sp>
      <xdr:nvSpPr>
        <xdr:cNvPr id="1" name="Rectangle 5"/>
        <xdr:cNvSpPr>
          <a:spLocks noChangeAspect="1"/>
        </xdr:cNvSpPr>
      </xdr:nvSpPr>
      <xdr:spPr>
        <a:xfrm>
          <a:off x="47625" y="9915525"/>
          <a:ext cx="21240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Дата на изготвяне: 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3343275</xdr:colOff>
      <xdr:row>51</xdr:row>
      <xdr:rowOff>9525</xdr:rowOff>
    </xdr:from>
    <xdr:to>
      <xdr:col>5</xdr:col>
      <xdr:colOff>247650</xdr:colOff>
      <xdr:row>56</xdr:row>
      <xdr:rowOff>590550</xdr:rowOff>
    </xdr:to>
    <xdr:sp>
      <xdr:nvSpPr>
        <xdr:cNvPr id="2" name="Rectangle 8"/>
        <xdr:cNvSpPr>
          <a:spLocks noChangeAspect="1"/>
        </xdr:cNvSpPr>
      </xdr:nvSpPr>
      <xdr:spPr>
        <a:xfrm>
          <a:off x="3343275" y="9772650"/>
          <a:ext cx="37052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Съставител: Е. Петрова
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Ръководител: Орлин Хаджиянков-Председател на УС
                            и Изп.Директор
                            Румен Йовчев-Зам.Председател на УС и
                           Изп.Директор
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76200</xdr:rowOff>
    </xdr:from>
    <xdr:to>
      <xdr:col>0</xdr:col>
      <xdr:colOff>1647825</xdr:colOff>
      <xdr:row>36</xdr:row>
      <xdr:rowOff>504825</xdr:rowOff>
    </xdr:to>
    <xdr:sp>
      <xdr:nvSpPr>
        <xdr:cNvPr id="1" name="Rectangle 17"/>
        <xdr:cNvSpPr>
          <a:spLocks noChangeAspect="1"/>
        </xdr:cNvSpPr>
      </xdr:nvSpPr>
      <xdr:spPr>
        <a:xfrm>
          <a:off x="47625" y="6867525"/>
          <a:ext cx="16002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Дата на изготвяне: 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2447925</xdr:colOff>
      <xdr:row>33</xdr:row>
      <xdr:rowOff>114300</xdr:rowOff>
    </xdr:from>
    <xdr:to>
      <xdr:col>4</xdr:col>
      <xdr:colOff>1038225</xdr:colOff>
      <xdr:row>36</xdr:row>
      <xdr:rowOff>1323975</xdr:rowOff>
    </xdr:to>
    <xdr:sp>
      <xdr:nvSpPr>
        <xdr:cNvPr id="2" name="Rectangle 19"/>
        <xdr:cNvSpPr>
          <a:spLocks noChangeAspect="1"/>
        </xdr:cNvSpPr>
      </xdr:nvSpPr>
      <xdr:spPr>
        <a:xfrm>
          <a:off x="2447925" y="6477000"/>
          <a:ext cx="388620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Съставител: Е. Петрова
Ръководител: Орлин Хаджиянков-Председател на УС
                            и Изп.Директор
                            Румен Йовчев-Зам.Председател на УС и
                           Изп.Директор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76200</xdr:rowOff>
    </xdr:from>
    <xdr:to>
      <xdr:col>1</xdr:col>
      <xdr:colOff>38100</xdr:colOff>
      <xdr:row>34</xdr:row>
      <xdr:rowOff>19050</xdr:rowOff>
    </xdr:to>
    <xdr:sp>
      <xdr:nvSpPr>
        <xdr:cNvPr id="1" name="Rectangle 6"/>
        <xdr:cNvSpPr>
          <a:spLocks noChangeAspect="1"/>
        </xdr:cNvSpPr>
      </xdr:nvSpPr>
      <xdr:spPr>
        <a:xfrm>
          <a:off x="200025" y="7181850"/>
          <a:ext cx="27908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Дата на изготвяне: 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409575</xdr:colOff>
      <xdr:row>29</xdr:row>
      <xdr:rowOff>38100</xdr:rowOff>
    </xdr:from>
    <xdr:to>
      <xdr:col>6</xdr:col>
      <xdr:colOff>600075</xdr:colOff>
      <xdr:row>40</xdr:row>
      <xdr:rowOff>19050</xdr:rowOff>
    </xdr:to>
    <xdr:sp>
      <xdr:nvSpPr>
        <xdr:cNvPr id="2" name="Rectangle 9"/>
        <xdr:cNvSpPr>
          <a:spLocks noChangeAspect="1"/>
        </xdr:cNvSpPr>
      </xdr:nvSpPr>
      <xdr:spPr>
        <a:xfrm>
          <a:off x="3362325" y="6858000"/>
          <a:ext cx="381000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Съставител: Е. Петрова
Ръководител: Орлин Хаджиянков-Председател на УС  
                             и Изп.Директор
                            Румен Йовчев-Зам.Председател на УС и
                           Изп.Директор: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6</xdr:row>
      <xdr:rowOff>238125</xdr:rowOff>
    </xdr:from>
    <xdr:to>
      <xdr:col>2</xdr:col>
      <xdr:colOff>2181225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524125" y="20193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409575</xdr:colOff>
      <xdr:row>7</xdr:row>
      <xdr:rowOff>228600</xdr:rowOff>
    </xdr:from>
    <xdr:to>
      <xdr:col>2</xdr:col>
      <xdr:colOff>2171700</xdr:colOff>
      <xdr:row>7</xdr:row>
      <xdr:rowOff>228600</xdr:rowOff>
    </xdr:to>
    <xdr:sp>
      <xdr:nvSpPr>
        <xdr:cNvPr id="2" name="Line 2"/>
        <xdr:cNvSpPr>
          <a:spLocks/>
        </xdr:cNvSpPr>
      </xdr:nvSpPr>
      <xdr:spPr>
        <a:xfrm>
          <a:off x="2514600" y="2447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0</xdr:rowOff>
    </xdr:from>
    <xdr:to>
      <xdr:col>2</xdr:col>
      <xdr:colOff>2171700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2514600" y="2657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171450</xdr:colOff>
      <xdr:row>8</xdr:row>
      <xdr:rowOff>228600</xdr:rowOff>
    </xdr:from>
    <xdr:to>
      <xdr:col>2</xdr:col>
      <xdr:colOff>2400300</xdr:colOff>
      <xdr:row>8</xdr:row>
      <xdr:rowOff>228600</xdr:rowOff>
    </xdr:to>
    <xdr:sp>
      <xdr:nvSpPr>
        <xdr:cNvPr id="4" name="Line 4"/>
        <xdr:cNvSpPr>
          <a:spLocks/>
        </xdr:cNvSpPr>
      </xdr:nvSpPr>
      <xdr:spPr>
        <a:xfrm>
          <a:off x="2276475" y="28860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409575</xdr:colOff>
      <xdr:row>10</xdr:row>
      <xdr:rowOff>228600</xdr:rowOff>
    </xdr:from>
    <xdr:to>
      <xdr:col>2</xdr:col>
      <xdr:colOff>2171700</xdr:colOff>
      <xdr:row>10</xdr:row>
      <xdr:rowOff>228600</xdr:rowOff>
    </xdr:to>
    <xdr:sp>
      <xdr:nvSpPr>
        <xdr:cNvPr id="5" name="Line 6"/>
        <xdr:cNvSpPr>
          <a:spLocks/>
        </xdr:cNvSpPr>
      </xdr:nvSpPr>
      <xdr:spPr>
        <a:xfrm>
          <a:off x="2514600" y="37623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114300</xdr:colOff>
      <xdr:row>11</xdr:row>
      <xdr:rowOff>400050</xdr:rowOff>
    </xdr:from>
    <xdr:to>
      <xdr:col>2</xdr:col>
      <xdr:colOff>1876425</xdr:colOff>
      <xdr:row>11</xdr:row>
      <xdr:rowOff>400050</xdr:rowOff>
    </xdr:to>
    <xdr:sp>
      <xdr:nvSpPr>
        <xdr:cNvPr id="6" name="Line 7"/>
        <xdr:cNvSpPr>
          <a:spLocks/>
        </xdr:cNvSpPr>
      </xdr:nvSpPr>
      <xdr:spPr>
        <a:xfrm>
          <a:off x="2219325" y="437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333375</xdr:colOff>
      <xdr:row>12</xdr:row>
      <xdr:rowOff>238125</xdr:rowOff>
    </xdr:from>
    <xdr:to>
      <xdr:col>2</xdr:col>
      <xdr:colOff>2324100</xdr:colOff>
      <xdr:row>12</xdr:row>
      <xdr:rowOff>238125</xdr:rowOff>
    </xdr:to>
    <xdr:sp>
      <xdr:nvSpPr>
        <xdr:cNvPr id="7" name="Line 8"/>
        <xdr:cNvSpPr>
          <a:spLocks/>
        </xdr:cNvSpPr>
      </xdr:nvSpPr>
      <xdr:spPr>
        <a:xfrm>
          <a:off x="2438400" y="4648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142875</xdr:colOff>
      <xdr:row>13</xdr:row>
      <xdr:rowOff>247650</xdr:rowOff>
    </xdr:from>
    <xdr:to>
      <xdr:col>2</xdr:col>
      <xdr:colOff>2381250</xdr:colOff>
      <xdr:row>13</xdr:row>
      <xdr:rowOff>247650</xdr:rowOff>
    </xdr:to>
    <xdr:sp>
      <xdr:nvSpPr>
        <xdr:cNvPr id="8" name="Line 9"/>
        <xdr:cNvSpPr>
          <a:spLocks/>
        </xdr:cNvSpPr>
      </xdr:nvSpPr>
      <xdr:spPr>
        <a:xfrm>
          <a:off x="2247900" y="50958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</xdr:row>
      <xdr:rowOff>228600</xdr:rowOff>
    </xdr:from>
    <xdr:to>
      <xdr:col>2</xdr:col>
      <xdr:colOff>2152650</xdr:colOff>
      <xdr:row>14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2495550" y="5514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15</xdr:row>
      <xdr:rowOff>219075</xdr:rowOff>
    </xdr:from>
    <xdr:to>
      <xdr:col>2</xdr:col>
      <xdr:colOff>2152650</xdr:colOff>
      <xdr:row>15</xdr:row>
      <xdr:rowOff>219075</xdr:rowOff>
    </xdr:to>
    <xdr:sp>
      <xdr:nvSpPr>
        <xdr:cNvPr id="10" name="Line 11"/>
        <xdr:cNvSpPr>
          <a:spLocks/>
        </xdr:cNvSpPr>
      </xdr:nvSpPr>
      <xdr:spPr>
        <a:xfrm>
          <a:off x="2495550" y="5943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381000</xdr:colOff>
      <xdr:row>16</xdr:row>
      <xdr:rowOff>228600</xdr:rowOff>
    </xdr:from>
    <xdr:to>
      <xdr:col>2</xdr:col>
      <xdr:colOff>2143125</xdr:colOff>
      <xdr:row>16</xdr:row>
      <xdr:rowOff>228600</xdr:rowOff>
    </xdr:to>
    <xdr:sp>
      <xdr:nvSpPr>
        <xdr:cNvPr id="11" name="Line 12"/>
        <xdr:cNvSpPr>
          <a:spLocks/>
        </xdr:cNvSpPr>
      </xdr:nvSpPr>
      <xdr:spPr>
        <a:xfrm>
          <a:off x="2486025" y="6391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161925</xdr:colOff>
      <xdr:row>9</xdr:row>
      <xdr:rowOff>228600</xdr:rowOff>
    </xdr:from>
    <xdr:to>
      <xdr:col>2</xdr:col>
      <xdr:colOff>2390775</xdr:colOff>
      <xdr:row>9</xdr:row>
      <xdr:rowOff>228600</xdr:rowOff>
    </xdr:to>
    <xdr:sp>
      <xdr:nvSpPr>
        <xdr:cNvPr id="12" name="Line 14"/>
        <xdr:cNvSpPr>
          <a:spLocks/>
        </xdr:cNvSpPr>
      </xdr:nvSpPr>
      <xdr:spPr>
        <a:xfrm>
          <a:off x="2266950" y="33242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371475</xdr:colOff>
      <xdr:row>17</xdr:row>
      <xdr:rowOff>228600</xdr:rowOff>
    </xdr:from>
    <xdr:to>
      <xdr:col>2</xdr:col>
      <xdr:colOff>2133600</xdr:colOff>
      <xdr:row>17</xdr:row>
      <xdr:rowOff>228600</xdr:rowOff>
    </xdr:to>
    <xdr:sp>
      <xdr:nvSpPr>
        <xdr:cNvPr id="13" name="Line 15"/>
        <xdr:cNvSpPr>
          <a:spLocks/>
        </xdr:cNvSpPr>
      </xdr:nvSpPr>
      <xdr:spPr>
        <a:xfrm>
          <a:off x="2476500" y="682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371475</xdr:colOff>
      <xdr:row>18</xdr:row>
      <xdr:rowOff>228600</xdr:rowOff>
    </xdr:from>
    <xdr:to>
      <xdr:col>2</xdr:col>
      <xdr:colOff>2133600</xdr:colOff>
      <xdr:row>18</xdr:row>
      <xdr:rowOff>228600</xdr:rowOff>
    </xdr:to>
    <xdr:sp>
      <xdr:nvSpPr>
        <xdr:cNvPr id="14" name="Line 16"/>
        <xdr:cNvSpPr>
          <a:spLocks/>
        </xdr:cNvSpPr>
      </xdr:nvSpPr>
      <xdr:spPr>
        <a:xfrm>
          <a:off x="2476500" y="7267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371475</xdr:colOff>
      <xdr:row>19</xdr:row>
      <xdr:rowOff>228600</xdr:rowOff>
    </xdr:from>
    <xdr:to>
      <xdr:col>2</xdr:col>
      <xdr:colOff>2133600</xdr:colOff>
      <xdr:row>19</xdr:row>
      <xdr:rowOff>228600</xdr:rowOff>
    </xdr:to>
    <xdr:sp>
      <xdr:nvSpPr>
        <xdr:cNvPr id="15" name="Line 17"/>
        <xdr:cNvSpPr>
          <a:spLocks/>
        </xdr:cNvSpPr>
      </xdr:nvSpPr>
      <xdr:spPr>
        <a:xfrm>
          <a:off x="2476500" y="7705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3" sqref="D3"/>
    </sheetView>
  </sheetViews>
  <sheetFormatPr defaultColWidth="9.33203125" defaultRowHeight="11.25"/>
  <cols>
    <col min="1" max="1" width="28.16015625" style="0" customWidth="1"/>
    <col min="2" max="2" width="14.5" style="0" customWidth="1"/>
    <col min="3" max="3" width="11.16015625" style="0" customWidth="1"/>
    <col min="4" max="4" width="10.33203125" style="0" customWidth="1"/>
    <col min="5" max="5" width="20.33203125" style="0" customWidth="1"/>
  </cols>
  <sheetData>
    <row r="1" spans="1:5" ht="11.25">
      <c r="A1" s="22" t="s">
        <v>27</v>
      </c>
      <c r="B1" s="22" t="s">
        <v>28</v>
      </c>
      <c r="C1" s="22" t="s">
        <v>30</v>
      </c>
      <c r="D1" s="22"/>
      <c r="E1" s="22" t="s">
        <v>31</v>
      </c>
    </row>
    <row r="2" spans="1:4" ht="11.25">
      <c r="A2" t="s">
        <v>34</v>
      </c>
      <c r="B2" t="s">
        <v>89</v>
      </c>
      <c r="D2">
        <v>1</v>
      </c>
    </row>
    <row r="3" spans="1:4" ht="11.25">
      <c r="A3" t="s">
        <v>32</v>
      </c>
      <c r="B3" t="s">
        <v>33</v>
      </c>
      <c r="D3" t="b">
        <f>IF(lngcontrol=1,TRUE,FALSE)</f>
        <v>1</v>
      </c>
    </row>
    <row r="4" spans="1:4" ht="11.25">
      <c r="A4" t="s">
        <v>124</v>
      </c>
      <c r="B4" t="s">
        <v>125</v>
      </c>
      <c r="D4">
        <v>3</v>
      </c>
    </row>
    <row r="5" spans="1:4" ht="11.25">
      <c r="A5" t="s">
        <v>38</v>
      </c>
      <c r="B5" t="s">
        <v>37</v>
      </c>
      <c r="D5" t="e">
        <f>OR(#REF!&lt;&gt;#REF!,#REF!&lt;&gt;#REF!)</f>
        <v>#REF!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E20" sqref="E20"/>
    </sheetView>
  </sheetViews>
  <sheetFormatPr defaultColWidth="9.33203125" defaultRowHeight="11.25"/>
  <cols>
    <col min="1" max="1" width="5" style="0" customWidth="1"/>
    <col min="2" max="2" width="31.83203125" style="0" customWidth="1"/>
    <col min="3" max="3" width="44.33203125" style="0" customWidth="1"/>
    <col min="4" max="4" width="9.33203125" style="46" customWidth="1"/>
  </cols>
  <sheetData>
    <row r="1" spans="1:6" ht="19.5">
      <c r="A1" s="131"/>
      <c r="B1" s="131"/>
      <c r="C1" s="132"/>
      <c r="D1" s="132"/>
      <c r="E1" s="132"/>
      <c r="F1" s="131" t="str">
        <f>bs_ISFR!D1</f>
        <v>Мостстрой АД - 30.09.2008г.</v>
      </c>
    </row>
    <row r="3" ht="18.75">
      <c r="A3" s="51" t="s">
        <v>92</v>
      </c>
    </row>
    <row r="4" ht="15.75">
      <c r="A4" s="52" t="str">
        <f>bs_ISFR!A4</f>
        <v>на Мостстрой АД за периода 01.01.2008 - 30.09.2008г.</v>
      </c>
    </row>
    <row r="5" ht="51.75" customHeight="1"/>
    <row r="6" spans="1:6" s="96" customFormat="1" ht="23.25" customHeight="1">
      <c r="A6" s="94" t="s">
        <v>82</v>
      </c>
      <c r="B6" s="93" t="s">
        <v>83</v>
      </c>
      <c r="C6" s="93" t="s">
        <v>93</v>
      </c>
      <c r="D6" s="93" t="s">
        <v>94</v>
      </c>
      <c r="E6" s="93">
        <v>2008</v>
      </c>
      <c r="F6" s="95">
        <v>2007</v>
      </c>
    </row>
    <row r="7" spans="1:6" ht="34.5" customHeight="1">
      <c r="A7" s="97">
        <v>1</v>
      </c>
      <c r="B7" s="75" t="s">
        <v>95</v>
      </c>
      <c r="C7" s="76" t="s">
        <v>96</v>
      </c>
      <c r="D7" s="77" t="s">
        <v>97</v>
      </c>
      <c r="E7" s="118">
        <f>(bs_ISFR!C19+bs_ISFR!C20+bs_ISFR!C21)/bs_ISFR!C36</f>
        <v>1.8078272106331919</v>
      </c>
      <c r="F7" s="118">
        <f>(bs_ISFR!D19+bs_ISFR!D20++bs_ISFR!D21)/bs_ISFR!D36</f>
        <v>2.5360460795243402</v>
      </c>
    </row>
    <row r="8" spans="1:6" ht="34.5" customHeight="1">
      <c r="A8" s="98">
        <v>2</v>
      </c>
      <c r="B8" s="78" t="s">
        <v>99</v>
      </c>
      <c r="C8" s="79" t="s">
        <v>98</v>
      </c>
      <c r="D8" s="80" t="s">
        <v>97</v>
      </c>
      <c r="E8" s="81">
        <f>bs_ISFR!C23/bs_ISFR!C36</f>
        <v>3.2975816872807826</v>
      </c>
      <c r="F8" s="81">
        <f>bs_ISFR!D23/bs_ISFR!D36</f>
        <v>2.5438498699368264</v>
      </c>
    </row>
    <row r="9" spans="1:6" ht="34.5" customHeight="1">
      <c r="A9" s="98">
        <v>3</v>
      </c>
      <c r="B9" s="78" t="s">
        <v>100</v>
      </c>
      <c r="C9" s="79" t="s">
        <v>111</v>
      </c>
      <c r="D9" s="80" t="s">
        <v>97</v>
      </c>
      <c r="E9" s="81">
        <f>-pls_ISFR!D9/((bs_ISFR!D17+bs_ISFR!C17)/2)</f>
        <v>236.41176470588235</v>
      </c>
      <c r="F9" s="81">
        <f>-pls_ISFR!E9/bs_ISFR!D17</f>
        <v>553.4761904761905</v>
      </c>
    </row>
    <row r="10" spans="1:6" ht="34.5" customHeight="1">
      <c r="A10" s="98">
        <v>4</v>
      </c>
      <c r="B10" s="78" t="s">
        <v>85</v>
      </c>
      <c r="C10" s="79" t="s">
        <v>112</v>
      </c>
      <c r="D10" s="80" t="s">
        <v>122</v>
      </c>
      <c r="E10" s="82">
        <f>(bs_ISFR!C23-bs_ISFR!C36)/bs_ISFR!C24</f>
        <v>0.42438708357486277</v>
      </c>
      <c r="F10" s="82">
        <f>(bs_ISFR!D23-bs_ISFR!D36)/bs_ISFR!D24</f>
        <v>0.32997100988840794</v>
      </c>
    </row>
    <row r="11" spans="1:6" ht="34.5" customHeight="1">
      <c r="A11" s="98">
        <v>5</v>
      </c>
      <c r="B11" s="78" t="s">
        <v>101</v>
      </c>
      <c r="C11" s="79" t="s">
        <v>113</v>
      </c>
      <c r="D11" s="80" t="s">
        <v>97</v>
      </c>
      <c r="E11" s="81">
        <f>bs_ISFR!C37/bs_ISFR!C44</f>
        <v>2.480123412839682</v>
      </c>
      <c r="F11" s="81">
        <f>bs_ISFR!D37/bs_ISFR!D44</f>
        <v>1.9874243682524617</v>
      </c>
    </row>
    <row r="12" spans="1:6" ht="34.5" customHeight="1">
      <c r="A12" s="98">
        <v>6</v>
      </c>
      <c r="B12" s="78" t="s">
        <v>102</v>
      </c>
      <c r="C12" s="79" t="s">
        <v>114</v>
      </c>
      <c r="D12" s="80" t="s">
        <v>122</v>
      </c>
      <c r="E12" s="82">
        <f>bs_ISFR!C32/bs_ISFR!C44</f>
        <v>1.8373086507653968</v>
      </c>
      <c r="F12" s="82">
        <f>bs_ISFR!D32/bs_ISFR!D44</f>
        <v>1.3489144619765097</v>
      </c>
    </row>
    <row r="13" spans="1:6" ht="34.5" customHeight="1">
      <c r="A13" s="98">
        <v>7</v>
      </c>
      <c r="B13" s="78" t="s">
        <v>103</v>
      </c>
      <c r="C13" s="79" t="s">
        <v>115</v>
      </c>
      <c r="D13" s="80" t="s">
        <v>122</v>
      </c>
      <c r="E13" s="82">
        <f>bs_ISFR!C43/bs_ISFR!C24</f>
        <v>6.819654243529852E-05</v>
      </c>
      <c r="F13" s="82">
        <f>bs_ISFR!D43/bs_ISFR!D24</f>
        <v>0.20463841785473175</v>
      </c>
    </row>
    <row r="14" spans="1:6" ht="34.5" customHeight="1">
      <c r="A14" s="98">
        <v>8</v>
      </c>
      <c r="B14" s="78" t="s">
        <v>104</v>
      </c>
      <c r="C14" s="79" t="s">
        <v>116</v>
      </c>
      <c r="D14" s="80" t="s">
        <v>122</v>
      </c>
      <c r="E14" s="82">
        <f>bs_ISFR!C43/bs_ISFR!C44</f>
        <v>0.00023733238400379733</v>
      </c>
      <c r="F14" s="82">
        <f>bs_ISFR!D43/bs_ISFR!D44</f>
        <v>0.6113417961798553</v>
      </c>
    </row>
    <row r="15" spans="1:6" ht="34.5" customHeight="1">
      <c r="A15" s="98">
        <v>9</v>
      </c>
      <c r="B15" s="78" t="s">
        <v>105</v>
      </c>
      <c r="C15" s="79" t="s">
        <v>117</v>
      </c>
      <c r="D15" s="80" t="s">
        <v>122</v>
      </c>
      <c r="E15" s="82">
        <f>pls_ISFR!D17/pls_ISFR!D8</f>
        <v>0.0001519179642992784</v>
      </c>
      <c r="F15" s="82">
        <f>pls_ISFR!E17/pls_ISFR!E8</f>
        <v>0.0021054304214833354</v>
      </c>
    </row>
    <row r="16" spans="1:6" ht="34.5" customHeight="1">
      <c r="A16" s="98">
        <v>10</v>
      </c>
      <c r="B16" s="78" t="s">
        <v>106</v>
      </c>
      <c r="C16" s="79" t="s">
        <v>118</v>
      </c>
      <c r="D16" s="80" t="s">
        <v>122</v>
      </c>
      <c r="E16" s="82">
        <f>pls_ISFR!D22/pls_ISFR!D8</f>
        <v>0.0001519179642992784</v>
      </c>
      <c r="F16" s="82">
        <f>pls_ISFR!E22/pls_ISFR!E8</f>
        <v>0.0021054304214833354</v>
      </c>
    </row>
    <row r="17" spans="1:6" ht="34.5" customHeight="1">
      <c r="A17" s="98">
        <v>11</v>
      </c>
      <c r="B17" s="78" t="s">
        <v>107</v>
      </c>
      <c r="C17" s="79" t="s">
        <v>119</v>
      </c>
      <c r="D17" s="80" t="s">
        <v>97</v>
      </c>
      <c r="E17" s="81">
        <f>pls_ISFR!D8/(bs_ISFR!C19+bs_ISFR!C21)</f>
        <v>1.6281226811773435</v>
      </c>
      <c r="F17" s="81">
        <f>pls_ISFR!E8/(bs_ISFR!D19+bs_ISFR!D21)</f>
        <v>2.0621774391742442</v>
      </c>
    </row>
    <row r="18" spans="1:6" ht="34.5" customHeight="1">
      <c r="A18" s="98">
        <v>12</v>
      </c>
      <c r="B18" s="78" t="s">
        <v>108</v>
      </c>
      <c r="C18" s="79" t="s">
        <v>120</v>
      </c>
      <c r="D18" s="80" t="s">
        <v>97</v>
      </c>
      <c r="E18" s="81">
        <f>pls_ISFR!D8/bs_ISFR!C17</f>
        <v>219.41666666666666</v>
      </c>
      <c r="F18" s="81">
        <f>pls_ISFR!E8/bs_ISFR!D17</f>
        <v>599.3571428571429</v>
      </c>
    </row>
    <row r="19" spans="1:6" ht="34.5" customHeight="1">
      <c r="A19" s="98">
        <v>13</v>
      </c>
      <c r="B19" s="78" t="s">
        <v>109</v>
      </c>
      <c r="C19" s="79" t="s">
        <v>121</v>
      </c>
      <c r="D19" s="80" t="s">
        <v>97</v>
      </c>
      <c r="E19" s="81">
        <f>pls_ISFR!D8/(bs_ISFR!C23-bs_ISFR!C36)</f>
        <v>1.0577695645187208</v>
      </c>
      <c r="F19" s="81">
        <f>pls_ISFR!E8/(bs_ISFR!D23-bs_ISFR!D36)</f>
        <v>3.029606450836442</v>
      </c>
    </row>
    <row r="20" spans="1:6" ht="34.5" customHeight="1">
      <c r="A20" s="99">
        <v>14</v>
      </c>
      <c r="B20" s="83" t="s">
        <v>110</v>
      </c>
      <c r="C20" s="84" t="s">
        <v>123</v>
      </c>
      <c r="D20" s="85" t="s">
        <v>97</v>
      </c>
      <c r="E20" s="86">
        <f>pls_ISFR!D8/bs_ISFR!C10</f>
        <v>10.019025875190259</v>
      </c>
      <c r="F20" s="86">
        <f>pls_ISFR!E8/bs_ISFR!D10</f>
        <v>18.77181208053691</v>
      </c>
    </row>
    <row r="21" ht="34.5" customHeight="1">
      <c r="C21" s="45"/>
    </row>
    <row r="22" ht="11.25">
      <c r="C22" s="45"/>
    </row>
    <row r="23" spans="3:4" ht="11.25">
      <c r="C23" s="45"/>
      <c r="D23" s="117"/>
    </row>
    <row r="24" spans="3:5" ht="11.25">
      <c r="C24" s="115"/>
      <c r="D24" s="116" t="s">
        <v>135</v>
      </c>
      <c r="E24" s="114"/>
    </row>
    <row r="25" spans="3:5" ht="11.25">
      <c r="C25" s="115"/>
      <c r="D25" s="116"/>
      <c r="E25" s="114"/>
    </row>
    <row r="26" spans="3:5" ht="11.25">
      <c r="C26" s="115"/>
      <c r="D26" s="116"/>
      <c r="E26" s="114"/>
    </row>
    <row r="27" spans="3:5" ht="11.25">
      <c r="C27" s="115"/>
      <c r="D27" s="116" t="s">
        <v>136</v>
      </c>
      <c r="E27" s="114"/>
    </row>
    <row r="28" ht="11.25">
      <c r="D28" s="117"/>
    </row>
  </sheetData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SheetLayoutView="55" workbookViewId="0" topLeftCell="A10">
      <selection activeCell="D9" sqref="D9"/>
    </sheetView>
  </sheetViews>
  <sheetFormatPr defaultColWidth="9.33203125" defaultRowHeight="11.25"/>
  <cols>
    <col min="1" max="1" width="59.33203125" style="18" customWidth="1"/>
    <col min="2" max="2" width="9.33203125" style="107" customWidth="1"/>
    <col min="3" max="4" width="20.5" style="18" customWidth="1"/>
    <col min="5" max="16384" width="9.33203125" style="18" customWidth="1"/>
  </cols>
  <sheetData>
    <row r="1" spans="1:4" ht="19.5">
      <c r="A1" s="130"/>
      <c r="B1" s="130"/>
      <c r="C1" s="129"/>
      <c r="D1" s="129" t="s">
        <v>228</v>
      </c>
    </row>
    <row r="2" spans="1:4" ht="12.75">
      <c r="A2" s="10"/>
      <c r="B2" s="104"/>
      <c r="C2" s="10"/>
      <c r="D2" s="10"/>
    </row>
    <row r="3" spans="1:4" ht="18.75">
      <c r="A3" s="51" t="s">
        <v>56</v>
      </c>
      <c r="B3" s="105"/>
      <c r="C3" s="49"/>
      <c r="D3" s="49"/>
    </row>
    <row r="4" spans="1:4" ht="15.75">
      <c r="A4" s="52" t="s">
        <v>227</v>
      </c>
      <c r="B4" s="105"/>
      <c r="C4" s="49"/>
      <c r="D4" s="49"/>
    </row>
    <row r="5" spans="1:4" ht="12.75">
      <c r="A5" s="10"/>
      <c r="B5" s="104"/>
      <c r="C5" s="10"/>
      <c r="D5" s="10"/>
    </row>
    <row r="6" spans="1:4" ht="12.75">
      <c r="A6" s="11" t="s">
        <v>43</v>
      </c>
      <c r="B6" s="106"/>
      <c r="C6" s="12" t="s">
        <v>156</v>
      </c>
      <c r="D6" s="50"/>
    </row>
    <row r="7" spans="1:4" ht="25.5">
      <c r="A7" s="28"/>
      <c r="B7" s="103" t="s">
        <v>21</v>
      </c>
      <c r="C7" s="57" t="s">
        <v>12</v>
      </c>
      <c r="D7" s="57" t="s">
        <v>13</v>
      </c>
    </row>
    <row r="8" ht="23.25" customHeight="1">
      <c r="A8" s="16" t="s">
        <v>44</v>
      </c>
    </row>
    <row r="9" spans="1:4" ht="12.75">
      <c r="A9" s="47" t="s">
        <v>45</v>
      </c>
      <c r="C9" s="26"/>
      <c r="D9" s="26"/>
    </row>
    <row r="10" spans="1:4" ht="12.75">
      <c r="A10" s="18" t="s">
        <v>72</v>
      </c>
      <c r="B10" s="104" t="s">
        <v>18</v>
      </c>
      <c r="C10" s="119">
        <v>1314</v>
      </c>
      <c r="D10" s="119">
        <v>1341</v>
      </c>
    </row>
    <row r="11" spans="1:4" ht="12.75">
      <c r="A11" s="18" t="s">
        <v>46</v>
      </c>
      <c r="B11" s="104"/>
      <c r="C11" s="26">
        <v>4</v>
      </c>
      <c r="D11" s="26">
        <v>8</v>
      </c>
    </row>
    <row r="12" spans="1:4" ht="12.75">
      <c r="A12" s="18" t="s">
        <v>47</v>
      </c>
      <c r="B12" s="104" t="s">
        <v>19</v>
      </c>
      <c r="C12" s="26">
        <v>9862</v>
      </c>
      <c r="D12" s="26">
        <v>9857</v>
      </c>
    </row>
    <row r="13" spans="1:4" ht="12.75">
      <c r="A13" s="18" t="s">
        <v>226</v>
      </c>
      <c r="B13" s="104"/>
      <c r="C13" s="26"/>
      <c r="D13" s="26"/>
    </row>
    <row r="14" spans="1:4" ht="12.75">
      <c r="A14" s="18" t="s">
        <v>200</v>
      </c>
      <c r="B14" s="104" t="s">
        <v>20</v>
      </c>
      <c r="C14" s="26">
        <f>'3.01-3.02'!B28</f>
        <v>284</v>
      </c>
      <c r="D14" s="26">
        <v>284</v>
      </c>
    </row>
    <row r="15" spans="1:4" ht="13.5">
      <c r="A15" s="56" t="s">
        <v>48</v>
      </c>
      <c r="B15" s="108"/>
      <c r="C15" s="55">
        <f>SUM(C10:C14)</f>
        <v>11464</v>
      </c>
      <c r="D15" s="55">
        <f>SUM(D10:D14)</f>
        <v>11490</v>
      </c>
    </row>
    <row r="16" spans="1:4" ht="12.75">
      <c r="A16" s="53" t="s">
        <v>49</v>
      </c>
      <c r="B16" s="74"/>
      <c r="C16" s="54"/>
      <c r="D16" s="54"/>
    </row>
    <row r="17" spans="1:4" ht="12.75">
      <c r="A17" s="28" t="s">
        <v>73</v>
      </c>
      <c r="B17" s="74" t="s">
        <v>140</v>
      </c>
      <c r="C17" s="54">
        <f>'3.03-3.05'!B16</f>
        <v>60</v>
      </c>
      <c r="D17" s="54">
        <v>42</v>
      </c>
    </row>
    <row r="18" spans="1:4" ht="12.75">
      <c r="A18" s="28" t="s">
        <v>229</v>
      </c>
      <c r="B18" s="74"/>
      <c r="C18" s="54">
        <v>8010</v>
      </c>
      <c r="D18" s="54"/>
    </row>
    <row r="19" spans="1:4" ht="12.75">
      <c r="A19" s="28" t="s">
        <v>179</v>
      </c>
      <c r="B19" s="74" t="s">
        <v>141</v>
      </c>
      <c r="C19" s="54">
        <v>8035</v>
      </c>
      <c r="D19" s="54">
        <v>12158</v>
      </c>
    </row>
    <row r="20" spans="1:4" ht="12.75">
      <c r="A20" s="28" t="s">
        <v>50</v>
      </c>
      <c r="B20" s="74" t="s">
        <v>17</v>
      </c>
      <c r="C20" s="54">
        <v>1707</v>
      </c>
      <c r="D20" s="54">
        <v>1442</v>
      </c>
    </row>
    <row r="21" spans="1:4" ht="12.75">
      <c r="A21" s="28" t="s">
        <v>165</v>
      </c>
      <c r="B21" s="74"/>
      <c r="C21" s="54">
        <v>51</v>
      </c>
      <c r="D21" s="54">
        <v>49</v>
      </c>
    </row>
    <row r="22" spans="1:4" ht="12.75">
      <c r="A22" s="28"/>
      <c r="B22" s="74"/>
      <c r="C22" s="54"/>
      <c r="D22" s="54"/>
    </row>
    <row r="23" spans="1:4" ht="13.5">
      <c r="A23" s="56" t="s">
        <v>51</v>
      </c>
      <c r="B23" s="108"/>
      <c r="C23" s="55">
        <f>SUM(C17:C22)</f>
        <v>17863</v>
      </c>
      <c r="D23" s="55">
        <f>SUM(D17:D21)</f>
        <v>13691</v>
      </c>
    </row>
    <row r="24" spans="1:4" ht="19.5" customHeight="1">
      <c r="A24" s="41" t="s">
        <v>62</v>
      </c>
      <c r="B24" s="108"/>
      <c r="C24" s="60">
        <f>C15+C23</f>
        <v>29327</v>
      </c>
      <c r="D24" s="60">
        <f>D15+D23</f>
        <v>25181</v>
      </c>
    </row>
    <row r="25" spans="1:4" ht="23.25" customHeight="1">
      <c r="A25" s="41" t="s">
        <v>52</v>
      </c>
      <c r="B25" s="74"/>
      <c r="C25" s="54"/>
      <c r="D25" s="54"/>
    </row>
    <row r="26" spans="1:4" ht="12.75">
      <c r="A26" s="53" t="s">
        <v>53</v>
      </c>
      <c r="B26" s="74"/>
      <c r="C26" s="54"/>
      <c r="D26" s="54"/>
    </row>
    <row r="27" spans="1:4" ht="12.75">
      <c r="A27" s="28" t="s">
        <v>172</v>
      </c>
      <c r="B27" s="74" t="s">
        <v>16</v>
      </c>
      <c r="C27" s="128">
        <v>15261</v>
      </c>
      <c r="D27" s="128">
        <v>11119</v>
      </c>
    </row>
    <row r="28" spans="1:4" ht="12.75">
      <c r="A28" s="28" t="s">
        <v>139</v>
      </c>
      <c r="B28" s="74" t="s">
        <v>15</v>
      </c>
      <c r="C28" s="100">
        <v>43</v>
      </c>
      <c r="D28" s="100">
        <v>62</v>
      </c>
    </row>
    <row r="29" spans="1:4" ht="12.75" hidden="1">
      <c r="A29" s="28" t="s">
        <v>54</v>
      </c>
      <c r="B29" s="74"/>
      <c r="C29" s="136"/>
      <c r="D29" s="136"/>
    </row>
    <row r="30" spans="1:4" ht="12.75">
      <c r="A30" s="28" t="s">
        <v>5</v>
      </c>
      <c r="B30" s="74" t="s">
        <v>185</v>
      </c>
      <c r="C30" s="54">
        <v>55</v>
      </c>
      <c r="D30" s="54">
        <v>65</v>
      </c>
    </row>
    <row r="31" spans="1:4" ht="12.75">
      <c r="A31" s="28" t="s">
        <v>171</v>
      </c>
      <c r="B31" s="74" t="s">
        <v>186</v>
      </c>
      <c r="C31" s="100">
        <f>'3.06-3.8'!B39</f>
        <v>124</v>
      </c>
      <c r="D31" s="100">
        <f>'3.06-3.8'!C39</f>
        <v>124</v>
      </c>
    </row>
    <row r="32" spans="1:4" ht="13.5">
      <c r="A32" s="56" t="s">
        <v>57</v>
      </c>
      <c r="B32" s="108"/>
      <c r="C32" s="55">
        <f>SUM(C27:C31)</f>
        <v>15483</v>
      </c>
      <c r="D32" s="55">
        <f>SUM(D27:D31)</f>
        <v>11370</v>
      </c>
    </row>
    <row r="33" spans="1:4" ht="12.75">
      <c r="A33" s="53" t="s">
        <v>55</v>
      </c>
      <c r="B33" s="74"/>
      <c r="C33" s="54"/>
      <c r="D33" s="54"/>
    </row>
    <row r="34" spans="1:5" ht="12.75">
      <c r="A34" s="28" t="s">
        <v>184</v>
      </c>
      <c r="B34" s="74" t="s">
        <v>189</v>
      </c>
      <c r="C34" s="100">
        <v>5225</v>
      </c>
      <c r="D34" s="100">
        <v>3936</v>
      </c>
      <c r="E34" s="10"/>
    </row>
    <row r="35" spans="1:5" ht="12.75">
      <c r="A35" s="28" t="s">
        <v>177</v>
      </c>
      <c r="B35" s="74" t="s">
        <v>190</v>
      </c>
      <c r="C35" s="100">
        <v>192</v>
      </c>
      <c r="D35" s="100">
        <v>1446</v>
      </c>
      <c r="E35" s="10"/>
    </row>
    <row r="36" spans="1:4" ht="13.5">
      <c r="A36" s="56" t="s">
        <v>58</v>
      </c>
      <c r="B36" s="108"/>
      <c r="C36" s="55">
        <f>SUM(C34:C35)</f>
        <v>5417</v>
      </c>
      <c r="D36" s="55">
        <f>SUM(D34:D35)</f>
        <v>5382</v>
      </c>
    </row>
    <row r="37" spans="1:4" ht="19.5" customHeight="1">
      <c r="A37" s="41" t="s">
        <v>63</v>
      </c>
      <c r="B37" s="108"/>
      <c r="C37" s="60">
        <f>C32+C36</f>
        <v>20900</v>
      </c>
      <c r="D37" s="60">
        <f>D32+D36</f>
        <v>16752</v>
      </c>
    </row>
    <row r="38" spans="1:4" ht="23.25" customHeight="1">
      <c r="A38" s="41" t="s">
        <v>59</v>
      </c>
      <c r="B38" s="74"/>
      <c r="C38" s="54"/>
      <c r="D38" s="54"/>
    </row>
    <row r="39" spans="1:4" ht="12.75">
      <c r="A39" s="28" t="s">
        <v>126</v>
      </c>
      <c r="B39" s="74" t="s">
        <v>191</v>
      </c>
      <c r="C39" s="100">
        <v>5575</v>
      </c>
      <c r="D39" s="100">
        <v>1115</v>
      </c>
    </row>
    <row r="40" spans="1:4" ht="12.75">
      <c r="A40" s="28" t="s">
        <v>60</v>
      </c>
      <c r="B40" s="74" t="s">
        <v>192</v>
      </c>
      <c r="C40" s="54">
        <v>794</v>
      </c>
      <c r="D40" s="54">
        <v>794</v>
      </c>
    </row>
    <row r="41" spans="1:4" ht="12.75">
      <c r="A41" s="28" t="s">
        <v>127</v>
      </c>
      <c r="B41" s="74" t="s">
        <v>193</v>
      </c>
      <c r="C41" s="54">
        <v>1446</v>
      </c>
      <c r="D41" s="54">
        <v>757</v>
      </c>
    </row>
    <row r="42" spans="1:4" ht="12.75">
      <c r="A42" s="28" t="s">
        <v>61</v>
      </c>
      <c r="B42" s="74"/>
      <c r="C42" s="54">
        <v>610</v>
      </c>
      <c r="D42" s="54">
        <v>610</v>
      </c>
    </row>
    <row r="43" spans="1:4" ht="12.75">
      <c r="A43" s="28" t="s">
        <v>14</v>
      </c>
      <c r="B43" s="74"/>
      <c r="C43" s="39">
        <v>2</v>
      </c>
      <c r="D43" s="54">
        <v>5153</v>
      </c>
    </row>
    <row r="44" spans="1:4" ht="19.5" customHeight="1">
      <c r="A44" s="41" t="s">
        <v>64</v>
      </c>
      <c r="B44" s="108"/>
      <c r="C44" s="60">
        <f>SUM(C39:C43)</f>
        <v>8427</v>
      </c>
      <c r="D44" s="60">
        <f>SUM(D39:D43)</f>
        <v>8429</v>
      </c>
    </row>
    <row r="45" spans="1:4" ht="19.5" customHeight="1">
      <c r="A45" s="41" t="s">
        <v>180</v>
      </c>
      <c r="B45" s="108"/>
      <c r="C45" s="60"/>
      <c r="D45" s="60"/>
    </row>
    <row r="46" spans="1:4" ht="19.5" customHeight="1">
      <c r="A46" s="41" t="s">
        <v>40</v>
      </c>
      <c r="B46" s="108"/>
      <c r="C46" s="60">
        <f>C37+C44+C45</f>
        <v>29327</v>
      </c>
      <c r="D46" s="60">
        <f>D37+D44</f>
        <v>25181</v>
      </c>
    </row>
    <row r="47" spans="3:7" ht="34.5" customHeight="1">
      <c r="C47" s="54"/>
      <c r="D47" s="54"/>
      <c r="F47" s="119"/>
      <c r="G47" s="119"/>
    </row>
    <row r="48" ht="12.75">
      <c r="B48" s="109"/>
    </row>
    <row r="49" spans="1:4" ht="28.5" customHeight="1">
      <c r="A49" s="188"/>
      <c r="B49" s="188"/>
      <c r="C49" s="188"/>
      <c r="D49" s="188"/>
    </row>
    <row r="57" spans="1:4" ht="93" customHeight="1">
      <c r="A57" s="44"/>
      <c r="C57"/>
      <c r="D57"/>
    </row>
    <row r="58" spans="3:4" ht="12.75">
      <c r="C58" s="46"/>
      <c r="D58" s="133"/>
    </row>
    <row r="59" spans="3:4" ht="12.75">
      <c r="C59" s="46"/>
      <c r="D59" s="45"/>
    </row>
  </sheetData>
  <mergeCells count="1">
    <mergeCell ref="A49:D49"/>
  </mergeCells>
  <printOptions horizontalCentered="1"/>
  <pageMargins left="0.7480314960629921" right="0.7480314960629921" top="0.2362204724409449" bottom="0" header="0.2755905511811024" footer="0.275590551181102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1">
      <selection activeCell="A25" sqref="A25"/>
    </sheetView>
  </sheetViews>
  <sheetFormatPr defaultColWidth="9.33203125" defaultRowHeight="11.25"/>
  <cols>
    <col min="1" max="1" width="65.33203125" style="0" customWidth="1"/>
    <col min="2" max="2" width="7.66015625" style="109" hidden="1" customWidth="1"/>
    <col min="3" max="3" width="7.66015625" style="109" customWidth="1"/>
    <col min="4" max="4" width="19.66015625" style="1" customWidth="1"/>
    <col min="5" max="5" width="19.66015625" style="0" customWidth="1"/>
    <col min="6" max="6" width="4.5" style="0" customWidth="1"/>
    <col min="7" max="16384" width="9.33203125" style="0" hidden="1" customWidth="1"/>
  </cols>
  <sheetData>
    <row r="1" spans="1:6" s="102" customFormat="1" ht="19.5">
      <c r="A1" s="131"/>
      <c r="B1" s="131"/>
      <c r="C1" s="131"/>
      <c r="D1" s="183"/>
      <c r="E1" s="131"/>
      <c r="F1" s="131" t="str">
        <f>bs_ISFR!D1</f>
        <v>Мостстрой АД - 30.09.2008г.</v>
      </c>
    </row>
    <row r="2" spans="1:9" ht="15.75">
      <c r="A2" s="1"/>
      <c r="B2" s="111"/>
      <c r="C2" s="111"/>
      <c r="E2" s="1"/>
      <c r="F2" s="15"/>
      <c r="G2" s="1"/>
      <c r="H2" s="1"/>
      <c r="I2" s="19"/>
    </row>
    <row r="3" spans="1:9" ht="22.5">
      <c r="A3" s="48" t="s">
        <v>153</v>
      </c>
      <c r="B3" s="112"/>
      <c r="C3" s="112"/>
      <c r="D3" s="20"/>
      <c r="E3" s="20"/>
      <c r="F3" s="2"/>
      <c r="G3" s="20"/>
      <c r="H3" s="20"/>
      <c r="I3" s="21"/>
    </row>
    <row r="4" spans="1:9" ht="20.25">
      <c r="A4" s="52" t="str">
        <f>bs_ISFR!A4</f>
        <v>на Мостстрой АД за периода 01.01.2008 - 30.09.2008г.</v>
      </c>
      <c r="B4" s="113"/>
      <c r="C4" s="113"/>
      <c r="D4" s="20"/>
      <c r="E4" s="20"/>
      <c r="F4" s="2"/>
      <c r="G4" s="20"/>
      <c r="H4" s="20"/>
      <c r="I4" s="21"/>
    </row>
    <row r="5" spans="1:9" ht="30.75" customHeight="1">
      <c r="A5" s="1"/>
      <c r="B5" s="111"/>
      <c r="C5" s="111"/>
      <c r="E5" s="1"/>
      <c r="F5" s="15"/>
      <c r="G5" s="1"/>
      <c r="H5" s="1"/>
      <c r="I5" s="1"/>
    </row>
    <row r="6" spans="1:5" ht="12.75">
      <c r="A6" s="11" t="s">
        <v>43</v>
      </c>
      <c r="B6" s="106"/>
      <c r="C6" s="106"/>
      <c r="D6" s="12" t="s">
        <v>156</v>
      </c>
      <c r="E6" s="13"/>
    </row>
    <row r="7" spans="1:5" ht="22.5">
      <c r="A7" s="37"/>
      <c r="B7" s="110" t="s">
        <v>21</v>
      </c>
      <c r="C7" s="110"/>
      <c r="D7" s="179" t="s">
        <v>12</v>
      </c>
      <c r="E7" s="17" t="s">
        <v>13</v>
      </c>
    </row>
    <row r="8" spans="1:5" ht="21" customHeight="1">
      <c r="A8" s="18" t="s">
        <v>71</v>
      </c>
      <c r="B8" s="137" t="s">
        <v>86</v>
      </c>
      <c r="C8" s="107" t="s">
        <v>86</v>
      </c>
      <c r="D8" s="39">
        <v>13165</v>
      </c>
      <c r="E8" s="38">
        <v>25173</v>
      </c>
    </row>
    <row r="9" spans="1:5" ht="21" customHeight="1">
      <c r="A9" s="18" t="s">
        <v>65</v>
      </c>
      <c r="B9" s="137"/>
      <c r="C9" s="137"/>
      <c r="D9" s="39">
        <v>-12057</v>
      </c>
      <c r="E9" s="39">
        <v>-23246</v>
      </c>
    </row>
    <row r="10" spans="1:5" ht="30.75" customHeight="1">
      <c r="A10" s="41" t="s">
        <v>66</v>
      </c>
      <c r="B10" s="138"/>
      <c r="C10" s="138"/>
      <c r="D10" s="180">
        <f>D8+D9</f>
        <v>1108</v>
      </c>
      <c r="E10" s="59">
        <f>E8+E9</f>
        <v>1927</v>
      </c>
    </row>
    <row r="11" spans="1:5" ht="21" customHeight="1" hidden="1">
      <c r="A11" s="18" t="s">
        <v>154</v>
      </c>
      <c r="B11" s="137"/>
      <c r="C11" s="137"/>
      <c r="D11" s="39">
        <v>0</v>
      </c>
      <c r="E11" s="39">
        <v>0</v>
      </c>
    </row>
    <row r="12" spans="1:5" ht="12.75" hidden="1">
      <c r="A12" s="18" t="s">
        <v>130</v>
      </c>
      <c r="B12" s="137"/>
      <c r="C12" s="137"/>
      <c r="D12" s="39"/>
      <c r="E12" s="38"/>
    </row>
    <row r="13" spans="1:5" ht="21" customHeight="1">
      <c r="A13" s="18" t="s">
        <v>131</v>
      </c>
      <c r="B13" s="137"/>
      <c r="C13" s="107" t="s">
        <v>87</v>
      </c>
      <c r="D13" s="39">
        <v>-1092</v>
      </c>
      <c r="E13" s="39">
        <v>-918</v>
      </c>
    </row>
    <row r="14" spans="1:5" ht="21" customHeight="1" hidden="1">
      <c r="A14" s="18" t="s">
        <v>155</v>
      </c>
      <c r="B14" s="137"/>
      <c r="C14" s="137"/>
      <c r="D14" s="181"/>
      <c r="E14" s="58"/>
    </row>
    <row r="15" spans="1:5" ht="21" customHeight="1" hidden="1">
      <c r="A15" s="18" t="s">
        <v>42</v>
      </c>
      <c r="B15" s="137"/>
      <c r="C15" s="137"/>
      <c r="D15" s="181"/>
      <c r="E15" s="58"/>
    </row>
    <row r="16" spans="1:5" ht="21" customHeight="1">
      <c r="A16" s="18" t="s">
        <v>67</v>
      </c>
      <c r="B16" s="137" t="s">
        <v>88</v>
      </c>
      <c r="C16" s="107" t="s">
        <v>88</v>
      </c>
      <c r="D16" s="39">
        <v>-14</v>
      </c>
      <c r="E16" s="38">
        <v>-956</v>
      </c>
    </row>
    <row r="17" spans="1:5" ht="21.75" customHeight="1">
      <c r="A17" s="41" t="s">
        <v>137</v>
      </c>
      <c r="B17" s="138"/>
      <c r="C17" s="138"/>
      <c r="D17" s="180">
        <f>SUM(D10:D16)</f>
        <v>2</v>
      </c>
      <c r="E17" s="59">
        <f>SUM(E10:E16)</f>
        <v>53</v>
      </c>
    </row>
    <row r="18" spans="1:5" ht="12.75" hidden="1">
      <c r="A18" s="28" t="s">
        <v>23</v>
      </c>
      <c r="B18" s="139"/>
      <c r="C18" s="139"/>
      <c r="D18" s="181">
        <v>0</v>
      </c>
      <c r="E18" s="58">
        <v>0</v>
      </c>
    </row>
    <row r="19" spans="1:5" ht="12" customHeight="1" hidden="1">
      <c r="A19" s="28"/>
      <c r="B19" s="139"/>
      <c r="C19" s="139"/>
      <c r="D19" s="181"/>
      <c r="E19" s="58"/>
    </row>
    <row r="20" spans="1:5" ht="12.75" customHeight="1" hidden="1">
      <c r="A20" s="41" t="s">
        <v>138</v>
      </c>
      <c r="B20" s="138"/>
      <c r="C20" s="138"/>
      <c r="D20" s="180">
        <f>D17+D19</f>
        <v>2</v>
      </c>
      <c r="E20" s="59">
        <f>E17</f>
        <v>53</v>
      </c>
    </row>
    <row r="21" spans="1:5" ht="21" customHeight="1">
      <c r="A21" s="28" t="s">
        <v>187</v>
      </c>
      <c r="B21" s="139" t="s">
        <v>149</v>
      </c>
      <c r="C21" s="139"/>
      <c r="D21" s="181"/>
      <c r="E21" s="58"/>
    </row>
    <row r="22" spans="1:5" ht="21.75" customHeight="1">
      <c r="A22" s="41" t="s">
        <v>24</v>
      </c>
      <c r="B22" s="108"/>
      <c r="C22" s="108"/>
      <c r="D22" s="180">
        <f>D20+D21</f>
        <v>2</v>
      </c>
      <c r="E22" s="59">
        <f>E20+E21</f>
        <v>53</v>
      </c>
    </row>
    <row r="25" ht="36.75" customHeight="1"/>
    <row r="26" ht="12.75">
      <c r="A26" s="18"/>
    </row>
    <row r="27" spans="1:5" ht="38.25" customHeight="1">
      <c r="A27" s="188"/>
      <c r="B27" s="188"/>
      <c r="C27" s="188"/>
      <c r="D27" s="188"/>
      <c r="E27" s="188"/>
    </row>
    <row r="37" ht="110.25" customHeight="1"/>
    <row r="38" spans="4:5" ht="11.25">
      <c r="D38" s="182"/>
      <c r="E38" s="45"/>
    </row>
    <row r="40" spans="4:5" ht="11.25">
      <c r="D40" s="182"/>
      <c r="E40" s="133"/>
    </row>
    <row r="41" spans="4:5" ht="11.25">
      <c r="D41" s="182"/>
      <c r="E41" s="45"/>
    </row>
  </sheetData>
  <mergeCells count="1">
    <mergeCell ref="A27:E27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B6" sqref="B6"/>
    </sheetView>
  </sheetViews>
  <sheetFormatPr defaultColWidth="9.33203125" defaultRowHeight="12.75" customHeight="1" zeroHeight="1"/>
  <cols>
    <col min="1" max="1" width="51.66015625" style="0" customWidth="1"/>
    <col min="2" max="7" width="12.66015625" style="0" customWidth="1"/>
    <col min="8" max="16384" width="9.33203125" style="0" hidden="1" customWidth="1"/>
  </cols>
  <sheetData>
    <row r="1" spans="1:7" ht="19.5">
      <c r="A1" s="131"/>
      <c r="B1" s="131"/>
      <c r="C1" s="132"/>
      <c r="D1" s="132"/>
      <c r="E1" s="132"/>
      <c r="F1" s="132"/>
      <c r="G1" s="131" t="str">
        <f>bs_ISFR!D1</f>
        <v>Мостстрой АД - 30.09.2008г.</v>
      </c>
    </row>
    <row r="2" s="1" customFormat="1" ht="31.5" customHeight="1">
      <c r="A2" s="48" t="s">
        <v>36</v>
      </c>
    </row>
    <row r="3" ht="15.75">
      <c r="A3" s="52" t="str">
        <f>bs_ISFR!A4</f>
        <v>на Мостстрой АД за периода 01.01.2008 - 30.09.2008г.</v>
      </c>
    </row>
    <row r="4" spans="1:7" ht="11.25">
      <c r="A4" s="7"/>
      <c r="B4" s="7"/>
      <c r="C4" s="7"/>
      <c r="D4" s="7"/>
      <c r="E4" s="7"/>
      <c r="F4" s="7"/>
      <c r="G4" s="62"/>
    </row>
    <row r="5" spans="1:7" ht="11.25" customHeight="1">
      <c r="A5" s="71" t="s">
        <v>43</v>
      </c>
      <c r="B5" s="12" t="s">
        <v>157</v>
      </c>
      <c r="C5" s="63"/>
      <c r="D5" s="63"/>
      <c r="E5" s="63"/>
      <c r="F5" s="63"/>
      <c r="G5" s="63"/>
    </row>
    <row r="6" spans="1:7" ht="45">
      <c r="A6" s="61"/>
      <c r="B6" s="64" t="s">
        <v>126</v>
      </c>
      <c r="C6" s="65" t="s">
        <v>211</v>
      </c>
      <c r="D6" s="65" t="s">
        <v>127</v>
      </c>
      <c r="E6" s="64" t="s">
        <v>68</v>
      </c>
      <c r="F6" s="64" t="s">
        <v>14</v>
      </c>
      <c r="G6" s="66" t="s">
        <v>128</v>
      </c>
    </row>
    <row r="7" spans="1:7" s="3" customFormat="1" ht="27" customHeight="1">
      <c r="A7" s="67" t="s">
        <v>158</v>
      </c>
      <c r="B7" s="68">
        <v>1115</v>
      </c>
      <c r="C7" s="68">
        <v>6609</v>
      </c>
      <c r="D7" s="68">
        <v>762</v>
      </c>
      <c r="E7" s="68">
        <v>-1125</v>
      </c>
      <c r="F7" s="68">
        <v>-20</v>
      </c>
      <c r="G7" s="68">
        <f aca="true" t="shared" si="0" ref="G7:G22">SUM(B7:F7)</f>
        <v>7341</v>
      </c>
    </row>
    <row r="8" spans="1:7" s="3" customFormat="1" ht="21" customHeight="1" hidden="1">
      <c r="A8" s="69" t="s">
        <v>22</v>
      </c>
      <c r="B8" s="42">
        <v>0</v>
      </c>
      <c r="C8" s="42">
        <v>0</v>
      </c>
      <c r="D8" s="40">
        <v>0</v>
      </c>
      <c r="E8" s="42">
        <v>0</v>
      </c>
      <c r="F8" s="42">
        <v>0</v>
      </c>
      <c r="G8" s="40">
        <f t="shared" si="0"/>
        <v>0</v>
      </c>
    </row>
    <row r="9" spans="1:7" s="3" customFormat="1" ht="21" customHeight="1">
      <c r="A9" s="70" t="s">
        <v>134</v>
      </c>
      <c r="B9" s="101"/>
      <c r="C9" s="40"/>
      <c r="D9" s="40"/>
      <c r="E9" s="40"/>
      <c r="F9" s="40">
        <v>5153</v>
      </c>
      <c r="G9" s="40">
        <f>SUM(B9:F9)</f>
        <v>5153</v>
      </c>
    </row>
    <row r="10" spans="1:7" s="3" customFormat="1" ht="21" customHeight="1" hidden="1">
      <c r="A10" s="70" t="s">
        <v>26</v>
      </c>
      <c r="B10" s="101"/>
      <c r="C10" s="40"/>
      <c r="D10" s="40"/>
      <c r="E10" s="40">
        <v>-20</v>
      </c>
      <c r="F10" s="40">
        <v>20</v>
      </c>
      <c r="G10" s="40">
        <f>SUM(B10:F10)</f>
        <v>0</v>
      </c>
    </row>
    <row r="11" spans="1:7" s="3" customFormat="1" ht="21" customHeight="1">
      <c r="A11" s="70" t="s">
        <v>181</v>
      </c>
      <c r="B11" s="101"/>
      <c r="C11" s="40">
        <v>-1755</v>
      </c>
      <c r="D11" s="40"/>
      <c r="E11" s="40">
        <v>1755</v>
      </c>
      <c r="F11" s="40"/>
      <c r="G11" s="40">
        <f>SUM(B11:F11)</f>
        <v>0</v>
      </c>
    </row>
    <row r="12" spans="1:7" s="3" customFormat="1" ht="24" customHeight="1">
      <c r="A12" s="70" t="s">
        <v>213</v>
      </c>
      <c r="B12" s="101"/>
      <c r="C12" s="40">
        <v>-4060</v>
      </c>
      <c r="D12" s="40"/>
      <c r="E12" s="40"/>
      <c r="F12" s="40"/>
      <c r="G12" s="40">
        <f>SUM(B12:F12)</f>
        <v>-4060</v>
      </c>
    </row>
    <row r="13" spans="1:7" s="3" customFormat="1" ht="25.5" customHeight="1">
      <c r="A13" s="70" t="s">
        <v>77</v>
      </c>
      <c r="B13" s="101"/>
      <c r="C13" s="40"/>
      <c r="D13" s="40">
        <v>-5</v>
      </c>
      <c r="E13" s="40"/>
      <c r="F13" s="40"/>
      <c r="G13" s="40">
        <f>SUM(B13:F13)</f>
        <v>-5</v>
      </c>
    </row>
    <row r="14" spans="1:7" s="3" customFormat="1" ht="27" customHeight="1" hidden="1">
      <c r="A14" s="70" t="s">
        <v>35</v>
      </c>
      <c r="B14" s="40">
        <v>0</v>
      </c>
      <c r="C14" s="40">
        <v>0</v>
      </c>
      <c r="D14" s="40"/>
      <c r="E14" s="40"/>
      <c r="F14" s="40">
        <v>0</v>
      </c>
      <c r="G14" s="40">
        <f t="shared" si="0"/>
        <v>0</v>
      </c>
    </row>
    <row r="15" spans="1:7" s="3" customFormat="1" ht="27.75" customHeight="1" hidden="1">
      <c r="A15" s="70" t="s">
        <v>29</v>
      </c>
      <c r="B15" s="40">
        <v>0</v>
      </c>
      <c r="C15" s="40">
        <v>0</v>
      </c>
      <c r="D15" s="40">
        <v>0</v>
      </c>
      <c r="E15" s="40"/>
      <c r="F15" s="40">
        <v>0</v>
      </c>
      <c r="G15" s="40">
        <f t="shared" si="0"/>
        <v>0</v>
      </c>
    </row>
    <row r="16" spans="1:7" s="3" customFormat="1" ht="24.75" customHeight="1">
      <c r="A16" s="67" t="s">
        <v>159</v>
      </c>
      <c r="B16" s="68">
        <f>B7+B8+B9+B10+B11+B12+B15</f>
        <v>1115</v>
      </c>
      <c r="C16" s="68">
        <f>C7+C8+C9+C10+C11+C12+C13</f>
        <v>794</v>
      </c>
      <c r="D16" s="68">
        <f>D7+D8+D9+D10+D11+D12+D13+D14</f>
        <v>757</v>
      </c>
      <c r="E16" s="68">
        <f>E7+E8+E9+E10+E11+E12+E13+E14</f>
        <v>610</v>
      </c>
      <c r="F16" s="68">
        <f>F7+F8+F9+F10+F11+F12+F13+F14</f>
        <v>5153</v>
      </c>
      <c r="G16" s="68">
        <f t="shared" si="0"/>
        <v>8429</v>
      </c>
    </row>
    <row r="17" spans="1:7" s="3" customFormat="1" ht="35.25" customHeight="1">
      <c r="A17" s="67" t="s">
        <v>224</v>
      </c>
      <c r="B17" s="68">
        <f aca="true" t="shared" si="1" ref="B17:G17">B16</f>
        <v>1115</v>
      </c>
      <c r="C17" s="68">
        <f t="shared" si="1"/>
        <v>794</v>
      </c>
      <c r="D17" s="68">
        <f t="shared" si="1"/>
        <v>757</v>
      </c>
      <c r="E17" s="68">
        <f t="shared" si="1"/>
        <v>610</v>
      </c>
      <c r="F17" s="68">
        <f t="shared" si="1"/>
        <v>5153</v>
      </c>
      <c r="G17" s="68">
        <f t="shared" si="1"/>
        <v>8429</v>
      </c>
    </row>
    <row r="18" spans="1:7" s="3" customFormat="1" ht="21" customHeight="1">
      <c r="A18" s="70" t="s">
        <v>134</v>
      </c>
      <c r="B18" s="101"/>
      <c r="C18" s="40"/>
      <c r="D18" s="40"/>
      <c r="E18" s="40"/>
      <c r="F18" s="40">
        <v>2</v>
      </c>
      <c r="G18" s="40">
        <f t="shared" si="0"/>
        <v>2</v>
      </c>
    </row>
    <row r="19" spans="1:7" s="3" customFormat="1" ht="25.5" customHeight="1">
      <c r="A19" s="70" t="s">
        <v>230</v>
      </c>
      <c r="B19" s="101">
        <v>4460</v>
      </c>
      <c r="C19" s="40"/>
      <c r="D19" s="40">
        <v>693</v>
      </c>
      <c r="E19" s="40"/>
      <c r="F19" s="40">
        <v>-5153</v>
      </c>
      <c r="G19" s="40">
        <f t="shared" si="0"/>
        <v>0</v>
      </c>
    </row>
    <row r="20" spans="1:7" s="3" customFormat="1" ht="21" customHeight="1" hidden="1">
      <c r="A20" s="70" t="s">
        <v>181</v>
      </c>
      <c r="B20" s="101"/>
      <c r="C20" s="40"/>
      <c r="D20" s="40"/>
      <c r="E20" s="40"/>
      <c r="F20" s="40"/>
      <c r="G20" s="40">
        <f t="shared" si="0"/>
        <v>0</v>
      </c>
    </row>
    <row r="21" spans="1:7" s="3" customFormat="1" ht="21" customHeight="1" hidden="1">
      <c r="A21" s="70" t="s">
        <v>213</v>
      </c>
      <c r="B21" s="101"/>
      <c r="C21" s="40"/>
      <c r="D21" s="40"/>
      <c r="E21" s="40"/>
      <c r="F21" s="40"/>
      <c r="G21" s="40">
        <f t="shared" si="0"/>
        <v>0</v>
      </c>
    </row>
    <row r="22" spans="1:7" s="3" customFormat="1" ht="26.25" customHeight="1">
      <c r="A22" s="70" t="s">
        <v>77</v>
      </c>
      <c r="B22" s="101"/>
      <c r="C22" s="40"/>
      <c r="D22" s="40">
        <v>-4</v>
      </c>
      <c r="E22" s="40"/>
      <c r="F22" s="40"/>
      <c r="G22" s="40">
        <f t="shared" si="0"/>
        <v>-4</v>
      </c>
    </row>
    <row r="23" spans="1:7" s="3" customFormat="1" ht="20.25" customHeight="1" hidden="1">
      <c r="A23" s="70" t="s">
        <v>181</v>
      </c>
      <c r="B23" s="101">
        <v>0</v>
      </c>
      <c r="C23" s="40"/>
      <c r="D23" s="40">
        <v>0</v>
      </c>
      <c r="E23" s="40">
        <v>0</v>
      </c>
      <c r="F23" s="40">
        <v>0</v>
      </c>
      <c r="G23" s="40">
        <v>0</v>
      </c>
    </row>
    <row r="24" spans="1:7" s="3" customFormat="1" ht="28.5" customHeight="1" hidden="1">
      <c r="A24" s="70" t="s">
        <v>29</v>
      </c>
      <c r="B24" s="101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s="3" customFormat="1" ht="27" customHeight="1">
      <c r="A25" s="67" t="s">
        <v>231</v>
      </c>
      <c r="B25" s="68">
        <f>B17+B18+B19+B20+B22+B23</f>
        <v>5575</v>
      </c>
      <c r="C25" s="68">
        <f>C17+C18+C19+C20+C22+C21</f>
        <v>794</v>
      </c>
      <c r="D25" s="68">
        <f>D17+D18+D19+D20+D22+D23</f>
        <v>1446</v>
      </c>
      <c r="E25" s="68">
        <f>E17+E18+E19+E20+E22+E23</f>
        <v>610</v>
      </c>
      <c r="F25" s="68">
        <f>F17+F18+F19+F20+F22+F23</f>
        <v>2</v>
      </c>
      <c r="G25" s="68">
        <f>G17+G18+G19+G20+G22+G21</f>
        <v>8427</v>
      </c>
    </row>
    <row r="26" spans="1:7" ht="26.25" customHeight="1">
      <c r="A26" s="37"/>
      <c r="B26" s="37"/>
      <c r="C26" s="37"/>
      <c r="D26" s="37"/>
      <c r="E26" s="37"/>
      <c r="F26" s="37"/>
      <c r="G26" s="37"/>
    </row>
    <row r="27" ht="37.5" customHeight="1"/>
    <row r="28" ht="32.25" customHeight="1">
      <c r="A28" s="18"/>
    </row>
    <row r="29" spans="1:4" ht="28.5" customHeight="1">
      <c r="A29" s="188">
        <f>bs_ISFR!A49</f>
        <v>0</v>
      </c>
      <c r="B29" s="188"/>
      <c r="C29" s="188"/>
      <c r="D29" s="188"/>
    </row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>
      <c r="E41" s="45"/>
    </row>
    <row r="42" ht="12.75" customHeight="1"/>
    <row r="43" spans="5:6" ht="12.75" customHeight="1">
      <c r="E43" s="46"/>
      <c r="F43" s="133"/>
    </row>
    <row r="44" spans="5:6" ht="12.75" customHeight="1">
      <c r="E44" s="46"/>
      <c r="F44" s="4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">
    <mergeCell ref="A29:D29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B34" sqref="B34"/>
    </sheetView>
  </sheetViews>
  <sheetFormatPr defaultColWidth="9.33203125" defaultRowHeight="11.25"/>
  <cols>
    <col min="1" max="1" width="44.33203125" style="144" customWidth="1"/>
    <col min="2" max="3" width="23.83203125" style="144" customWidth="1"/>
    <col min="4" max="16384" width="9.33203125" style="144" customWidth="1"/>
  </cols>
  <sheetData>
    <row r="1" spans="1:3" ht="19.5">
      <c r="A1" s="131"/>
      <c r="B1" s="131"/>
      <c r="C1" s="131" t="str">
        <f>bs_ISFR!$D$1</f>
        <v>Мостстрой АД - 30.09.2008г.</v>
      </c>
    </row>
    <row r="4" spans="1:3" ht="18.75">
      <c r="A4" s="152" t="s">
        <v>201</v>
      </c>
      <c r="B4" s="153"/>
      <c r="C4" s="153"/>
    </row>
    <row r="5" spans="1:3" ht="18.75">
      <c r="A5" s="152"/>
      <c r="B5" s="153"/>
      <c r="C5" s="154" t="s">
        <v>74</v>
      </c>
    </row>
    <row r="6" spans="1:3" ht="19.5" customHeight="1">
      <c r="A6" s="153"/>
      <c r="B6" s="155">
        <v>2008</v>
      </c>
      <c r="C6" s="155">
        <v>2007</v>
      </c>
    </row>
    <row r="8" spans="1:3" ht="18" customHeight="1">
      <c r="A8" s="156" t="s">
        <v>202</v>
      </c>
      <c r="B8" s="157">
        <v>4439</v>
      </c>
      <c r="C8" s="157">
        <v>4439</v>
      </c>
    </row>
    <row r="9" spans="1:3" ht="18" customHeight="1">
      <c r="A9" s="156" t="s">
        <v>203</v>
      </c>
      <c r="B9" s="157">
        <v>1221</v>
      </c>
      <c r="C9" s="157">
        <v>1221</v>
      </c>
    </row>
    <row r="10" spans="1:3" ht="18" customHeight="1">
      <c r="A10" s="156" t="s">
        <v>204</v>
      </c>
      <c r="B10" s="157">
        <v>4187</v>
      </c>
      <c r="C10" s="157">
        <v>4187</v>
      </c>
    </row>
    <row r="11" spans="1:3" ht="18" customHeight="1">
      <c r="A11" s="156" t="s">
        <v>208</v>
      </c>
      <c r="B11" s="157">
        <v>5</v>
      </c>
      <c r="C11" s="157">
        <v>5</v>
      </c>
    </row>
    <row r="12" spans="1:3" ht="18" customHeight="1">
      <c r="A12" s="165" t="s">
        <v>209</v>
      </c>
      <c r="B12" s="166">
        <v>5</v>
      </c>
      <c r="C12" s="166">
        <v>5</v>
      </c>
    </row>
    <row r="13" spans="1:3" ht="18" customHeight="1">
      <c r="A13" s="165" t="s">
        <v>232</v>
      </c>
      <c r="B13" s="166">
        <v>5</v>
      </c>
      <c r="C13" s="166"/>
    </row>
    <row r="14" spans="1:3" ht="22.5" customHeight="1">
      <c r="A14" s="163" t="s">
        <v>210</v>
      </c>
      <c r="B14" s="178">
        <f>SUM(B8:B13)</f>
        <v>9862</v>
      </c>
      <c r="C14" s="164">
        <f>SUM(C8:C12)</f>
        <v>9857</v>
      </c>
    </row>
    <row r="15" spans="1:3" ht="12.75">
      <c r="A15" s="156"/>
      <c r="B15" s="157"/>
      <c r="C15" s="156"/>
    </row>
    <row r="16" spans="1:3" ht="12.75">
      <c r="A16" s="156"/>
      <c r="B16" s="157"/>
      <c r="C16" s="156"/>
    </row>
    <row r="17" spans="1:3" ht="12.75">
      <c r="A17" s="156"/>
      <c r="B17" s="157"/>
      <c r="C17" s="156"/>
    </row>
    <row r="18" spans="1:3" ht="18.75">
      <c r="A18" s="152" t="s">
        <v>212</v>
      </c>
      <c r="B18" s="153"/>
      <c r="C18" s="153"/>
    </row>
    <row r="19" spans="1:3" ht="18.75">
      <c r="A19" s="152"/>
      <c r="B19" s="153"/>
      <c r="C19" s="154" t="s">
        <v>74</v>
      </c>
    </row>
    <row r="20" spans="1:3" ht="12.75">
      <c r="A20" s="153"/>
      <c r="B20" s="155">
        <v>2008</v>
      </c>
      <c r="C20" s="155">
        <v>2007</v>
      </c>
    </row>
    <row r="21" spans="1:3" ht="12.75">
      <c r="A21" s="160"/>
      <c r="B21" s="161"/>
      <c r="C21" s="162"/>
    </row>
    <row r="22" spans="1:3" ht="18" customHeight="1">
      <c r="A22" s="169" t="s">
        <v>199</v>
      </c>
      <c r="B22" s="170">
        <v>384</v>
      </c>
      <c r="C22" s="170">
        <v>384</v>
      </c>
    </row>
    <row r="23" spans="1:3" ht="18" customHeight="1">
      <c r="A23" s="169" t="s">
        <v>194</v>
      </c>
      <c r="B23" s="170">
        <v>2</v>
      </c>
      <c r="C23" s="170">
        <v>2</v>
      </c>
    </row>
    <row r="24" spans="1:3" ht="18" customHeight="1">
      <c r="A24" s="169" t="s">
        <v>195</v>
      </c>
      <c r="B24" s="170">
        <v>5</v>
      </c>
      <c r="C24" s="170">
        <v>5</v>
      </c>
    </row>
    <row r="25" spans="1:3" ht="18" customHeight="1">
      <c r="A25" s="169" t="s">
        <v>196</v>
      </c>
      <c r="B25" s="170">
        <v>1</v>
      </c>
      <c r="C25" s="170">
        <v>1</v>
      </c>
    </row>
    <row r="26" spans="1:3" ht="18" customHeight="1">
      <c r="A26" s="169" t="s">
        <v>197</v>
      </c>
      <c r="B26" s="171">
        <v>-79</v>
      </c>
      <c r="C26" s="171">
        <v>-79</v>
      </c>
    </row>
    <row r="27" spans="1:3" ht="18" customHeight="1">
      <c r="A27" s="169" t="s">
        <v>198</v>
      </c>
      <c r="B27" s="171">
        <v>-29</v>
      </c>
      <c r="C27" s="171">
        <v>-29</v>
      </c>
    </row>
    <row r="28" spans="1:3" ht="24.75" customHeight="1">
      <c r="A28" s="172" t="s">
        <v>205</v>
      </c>
      <c r="B28" s="173">
        <f>SUM(B21:B27)</f>
        <v>284</v>
      </c>
      <c r="C28" s="173">
        <f>SUM(C22:C27)</f>
        <v>284</v>
      </c>
    </row>
    <row r="29" spans="1:3" ht="12.75">
      <c r="A29" s="156"/>
      <c r="B29" s="156"/>
      <c r="C29" s="156"/>
    </row>
    <row r="30" spans="1:3" ht="12.75">
      <c r="A30" s="156"/>
      <c r="B30" s="156"/>
      <c r="C30" s="156"/>
    </row>
    <row r="31" spans="1:3" ht="12.75">
      <c r="A31" s="156"/>
      <c r="B31" s="156"/>
      <c r="C31" s="156"/>
    </row>
    <row r="32" spans="1:3" ht="12.75">
      <c r="A32" s="156"/>
      <c r="B32" s="156"/>
      <c r="C32" s="156"/>
    </row>
    <row r="33" spans="1:3" ht="12.75">
      <c r="A33" s="156"/>
      <c r="B33" s="156"/>
      <c r="C33" s="156"/>
    </row>
    <row r="34" spans="1:3" ht="12.75">
      <c r="A34" s="156"/>
      <c r="B34" s="156"/>
      <c r="C34" s="156"/>
    </row>
    <row r="35" spans="1:3" ht="12.75">
      <c r="A35" s="156"/>
      <c r="B35" s="156"/>
      <c r="C35" s="156"/>
    </row>
    <row r="36" spans="1:3" ht="12.75">
      <c r="A36" s="156"/>
      <c r="B36" s="156"/>
      <c r="C36" s="156"/>
    </row>
    <row r="37" spans="1:3" ht="12.75">
      <c r="A37" s="156"/>
      <c r="B37" s="156"/>
      <c r="C37" s="156"/>
    </row>
    <row r="38" spans="1:3" ht="12.75">
      <c r="A38" s="156"/>
      <c r="B38" s="156"/>
      <c r="C38" s="156"/>
    </row>
    <row r="39" spans="1:3" ht="12.75">
      <c r="A39" s="156"/>
      <c r="B39" s="156"/>
      <c r="C39" s="156"/>
    </row>
    <row r="40" spans="1:3" ht="12.75">
      <c r="A40" s="156"/>
      <c r="B40" s="156"/>
      <c r="C40" s="156"/>
    </row>
    <row r="41" spans="1:3" ht="12.75">
      <c r="A41" s="156"/>
      <c r="B41" s="156"/>
      <c r="C41" s="156"/>
    </row>
    <row r="42" spans="1:3" ht="12.75">
      <c r="A42" s="156"/>
      <c r="B42" s="156"/>
      <c r="C42" s="156"/>
    </row>
    <row r="43" spans="1:3" ht="12.75">
      <c r="A43" s="156"/>
      <c r="B43" s="156"/>
      <c r="C43" s="156"/>
    </row>
    <row r="44" spans="1:3" ht="12.75">
      <c r="A44" s="156"/>
      <c r="B44" s="156"/>
      <c r="C44" s="156"/>
    </row>
    <row r="45" spans="1:3" ht="12.75">
      <c r="A45" s="156"/>
      <c r="B45" s="156"/>
      <c r="C45" s="156"/>
    </row>
    <row r="46" spans="1:3" ht="12.75">
      <c r="A46" s="156"/>
      <c r="B46" s="156"/>
      <c r="C46" s="156"/>
    </row>
    <row r="47" spans="1:3" ht="12.75">
      <c r="A47" s="156"/>
      <c r="B47" s="156"/>
      <c r="C47" s="156"/>
    </row>
    <row r="48" spans="1:3" ht="12.75">
      <c r="A48" s="156"/>
      <c r="B48" s="156"/>
      <c r="C48" s="156"/>
    </row>
    <row r="49" spans="1:3" ht="12.75">
      <c r="A49" s="156"/>
      <c r="B49" s="156"/>
      <c r="C49" s="156"/>
    </row>
    <row r="50" spans="1:3" ht="12.75">
      <c r="A50" s="156"/>
      <c r="B50" s="156"/>
      <c r="C50" s="156"/>
    </row>
    <row r="51" spans="1:3" ht="12.75">
      <c r="A51" s="156"/>
      <c r="B51" s="156"/>
      <c r="C51" s="156"/>
    </row>
    <row r="52" spans="1:3" ht="12.75">
      <c r="A52" s="156"/>
      <c r="B52" s="156"/>
      <c r="C52" s="156"/>
    </row>
    <row r="53" spans="1:3" ht="12.75">
      <c r="A53" s="156"/>
      <c r="B53" s="156"/>
      <c r="C53" s="156"/>
    </row>
    <row r="54" spans="1:3" ht="12.75">
      <c r="A54" s="156"/>
      <c r="B54" s="156"/>
      <c r="C54" s="156"/>
    </row>
    <row r="55" spans="1:3" ht="12.75">
      <c r="A55" s="156"/>
      <c r="B55" s="156"/>
      <c r="C55" s="156"/>
    </row>
    <row r="56" spans="1:3" ht="12.75">
      <c r="A56" s="156"/>
      <c r="B56" s="156"/>
      <c r="C56" s="156"/>
    </row>
    <row r="57" spans="1:3" ht="12.75">
      <c r="A57" s="156"/>
      <c r="B57" s="156"/>
      <c r="C57" s="156"/>
    </row>
    <row r="58" spans="1:3" ht="12.75">
      <c r="A58" s="156"/>
      <c r="B58" s="156"/>
      <c r="C58" s="156"/>
    </row>
    <row r="59" spans="1:3" ht="12.75">
      <c r="A59" s="156"/>
      <c r="B59" s="156"/>
      <c r="C59" s="156"/>
    </row>
    <row r="60" spans="1:3" ht="12.75">
      <c r="A60" s="156"/>
      <c r="B60" s="156"/>
      <c r="C60" s="156"/>
    </row>
    <row r="61" spans="1:3" ht="12.75">
      <c r="A61" s="156"/>
      <c r="B61" s="156"/>
      <c r="C61" s="156"/>
    </row>
  </sheetData>
  <conditionalFormatting sqref="A4 A18">
    <cfRule type="expression" priority="1" dxfId="0" stopIfTrue="1">
      <formula>bs_check=TRUE</formula>
    </cfRule>
  </conditionalFormatting>
  <conditionalFormatting sqref="B28:C28">
    <cfRule type="expression" priority="2" dxfId="1" stopIfTrue="1">
      <formula>ISBLANK(B28)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 topLeftCell="A1">
      <selection activeCell="A31" sqref="A31"/>
    </sheetView>
  </sheetViews>
  <sheetFormatPr defaultColWidth="9.33203125" defaultRowHeight="11.25"/>
  <cols>
    <col min="1" max="1" width="55.66015625" style="0" customWidth="1"/>
    <col min="2" max="3" width="17.83203125" style="0" customWidth="1"/>
  </cols>
  <sheetData>
    <row r="1" spans="1:3" ht="19.5">
      <c r="A1" s="131"/>
      <c r="B1" s="131"/>
      <c r="C1" s="131" t="str">
        <f>bs_ISFR!$D$1</f>
        <v>Мостстрой АД - 30.09.2008г.</v>
      </c>
    </row>
    <row r="4" spans="1:3" ht="18.75">
      <c r="A4" s="30" t="s">
        <v>237</v>
      </c>
      <c r="B4" s="1"/>
      <c r="C4" s="1"/>
    </row>
    <row r="5" spans="1:3" ht="18.75">
      <c r="A5" s="8"/>
      <c r="B5" s="1"/>
      <c r="C5" s="36" t="s">
        <v>74</v>
      </c>
    </row>
    <row r="6" spans="1:3" ht="12.75">
      <c r="A6" s="1"/>
      <c r="B6" s="9">
        <v>2008</v>
      </c>
      <c r="C6" s="9">
        <v>2007</v>
      </c>
    </row>
    <row r="7" spans="1:3" ht="15.75" customHeight="1">
      <c r="A7" s="89" t="s">
        <v>0</v>
      </c>
      <c r="B7" s="25">
        <f>SUBTOTAL(9,B8:B13)</f>
        <v>60</v>
      </c>
      <c r="C7" s="25">
        <f>SUBTOTAL(9,C8:C13)</f>
        <v>42</v>
      </c>
    </row>
    <row r="8" spans="1:3" ht="18" customHeight="1" hidden="1">
      <c r="A8" s="87" t="s">
        <v>78</v>
      </c>
      <c r="B8" s="33"/>
      <c r="C8" s="33"/>
    </row>
    <row r="9" spans="1:3" ht="18" customHeight="1" hidden="1">
      <c r="A9" s="87" t="s">
        <v>79</v>
      </c>
      <c r="B9" s="33"/>
      <c r="C9" s="33"/>
    </row>
    <row r="10" spans="1:3" ht="18" customHeight="1" hidden="1">
      <c r="A10" s="87" t="s">
        <v>80</v>
      </c>
      <c r="B10" s="33"/>
      <c r="C10" s="33"/>
    </row>
    <row r="11" spans="1:3" ht="18" customHeight="1">
      <c r="A11" s="87" t="s">
        <v>160</v>
      </c>
      <c r="B11" s="33">
        <v>1</v>
      </c>
      <c r="C11" s="33"/>
    </row>
    <row r="12" spans="1:3" ht="18" customHeight="1">
      <c r="A12" s="87" t="s">
        <v>161</v>
      </c>
      <c r="B12" s="174">
        <v>9</v>
      </c>
      <c r="C12" s="33">
        <v>10</v>
      </c>
    </row>
    <row r="13" spans="1:3" ht="18" customHeight="1">
      <c r="A13" s="43" t="s">
        <v>81</v>
      </c>
      <c r="B13" s="175">
        <v>50</v>
      </c>
      <c r="C13" s="32">
        <v>32</v>
      </c>
    </row>
    <row r="14" spans="1:3" ht="18" customHeight="1" hidden="1">
      <c r="A14" s="90" t="s">
        <v>2</v>
      </c>
      <c r="B14" s="25"/>
      <c r="C14" s="25"/>
    </row>
    <row r="15" spans="1:3" ht="18" customHeight="1" hidden="1">
      <c r="A15" s="90" t="s">
        <v>75</v>
      </c>
      <c r="B15" s="25"/>
      <c r="C15" s="25"/>
    </row>
    <row r="16" spans="1:3" ht="22.5" customHeight="1">
      <c r="A16" s="125" t="s">
        <v>147</v>
      </c>
      <c r="B16" s="23">
        <f>SUBTOTAL(9,B7:B15)</f>
        <v>60</v>
      </c>
      <c r="C16" s="23">
        <f>SUBTOTAL(9,C7:C15)</f>
        <v>42</v>
      </c>
    </row>
    <row r="17" spans="1:3" ht="12.75">
      <c r="A17" s="72"/>
      <c r="B17" s="73"/>
      <c r="C17" s="73"/>
    </row>
    <row r="21" spans="1:3" ht="18.75">
      <c r="A21" s="30" t="s">
        <v>238</v>
      </c>
      <c r="B21" s="1"/>
      <c r="C21" s="1"/>
    </row>
    <row r="22" spans="1:3" ht="18.75">
      <c r="A22" s="8"/>
      <c r="B22" s="1"/>
      <c r="C22" s="36" t="s">
        <v>74</v>
      </c>
    </row>
    <row r="23" spans="1:3" ht="18" customHeight="1">
      <c r="A23" s="1"/>
      <c r="B23" s="14">
        <v>2008</v>
      </c>
      <c r="C23" s="14">
        <v>2007</v>
      </c>
    </row>
    <row r="24" spans="1:3" ht="18" customHeight="1">
      <c r="A24" s="124" t="s">
        <v>233</v>
      </c>
      <c r="B24" s="177">
        <v>8010</v>
      </c>
      <c r="C24" s="177">
        <v>5517</v>
      </c>
    </row>
    <row r="25" spans="1:3" ht="18" customHeight="1">
      <c r="A25" s="124" t="s">
        <v>162</v>
      </c>
      <c r="B25" s="177">
        <v>4377</v>
      </c>
      <c r="C25" s="177">
        <v>3538</v>
      </c>
    </row>
    <row r="26" spans="1:3" ht="18" customHeight="1">
      <c r="A26" s="124" t="s">
        <v>4</v>
      </c>
      <c r="B26" s="177"/>
      <c r="C26" s="177">
        <v>154</v>
      </c>
    </row>
    <row r="27" spans="1:3" ht="18" customHeight="1">
      <c r="A27" s="124" t="s">
        <v>25</v>
      </c>
      <c r="B27" s="177">
        <v>39</v>
      </c>
      <c r="C27" s="177">
        <v>39</v>
      </c>
    </row>
    <row r="28" spans="1:3" ht="18" customHeight="1">
      <c r="A28" s="124" t="s">
        <v>163</v>
      </c>
      <c r="B28" s="177"/>
      <c r="C28" s="177"/>
    </row>
    <row r="29" spans="1:3" ht="18" customHeight="1">
      <c r="A29" s="124" t="s">
        <v>142</v>
      </c>
      <c r="B29" s="177">
        <v>1444</v>
      </c>
      <c r="C29" s="177">
        <v>838</v>
      </c>
    </row>
    <row r="30" spans="1:3" ht="18" customHeight="1">
      <c r="A30" s="124" t="s">
        <v>164</v>
      </c>
      <c r="B30" s="177">
        <v>2175</v>
      </c>
      <c r="C30" s="177">
        <v>1996</v>
      </c>
    </row>
    <row r="31" spans="1:3" ht="19.5" customHeight="1">
      <c r="A31" s="125" t="s">
        <v>143</v>
      </c>
      <c r="B31" s="143">
        <f>SUM(B24:B30)</f>
        <v>16045</v>
      </c>
      <c r="C31" s="126">
        <f>SUM(C24:C30)</f>
        <v>12082</v>
      </c>
    </row>
    <row r="36" spans="1:3" ht="18.75">
      <c r="A36" s="30" t="s">
        <v>239</v>
      </c>
      <c r="B36" s="1"/>
      <c r="C36" s="1"/>
    </row>
    <row r="37" spans="1:3" ht="18.75">
      <c r="A37" s="8"/>
      <c r="C37" s="36" t="s">
        <v>74</v>
      </c>
    </row>
    <row r="38" spans="1:3" ht="18" customHeight="1">
      <c r="A38" s="1"/>
      <c r="B38" s="9">
        <v>2008</v>
      </c>
      <c r="C38" s="9">
        <v>2007</v>
      </c>
    </row>
    <row r="39" spans="1:3" ht="18" customHeight="1">
      <c r="A39" s="145" t="s">
        <v>69</v>
      </c>
      <c r="B39" s="31">
        <v>1690</v>
      </c>
      <c r="C39" s="31">
        <v>1428</v>
      </c>
    </row>
    <row r="40" spans="1:3" ht="18" customHeight="1">
      <c r="A40" s="145" t="s">
        <v>7</v>
      </c>
      <c r="B40" s="146">
        <v>17</v>
      </c>
      <c r="C40" s="146">
        <v>14</v>
      </c>
    </row>
    <row r="41" spans="1:3" ht="18" customHeight="1" hidden="1">
      <c r="A41" s="145" t="s">
        <v>70</v>
      </c>
      <c r="B41" s="31"/>
      <c r="C41" s="31"/>
    </row>
    <row r="42" spans="1:3" ht="21.75" customHeight="1">
      <c r="A42" s="121" t="s">
        <v>148</v>
      </c>
      <c r="B42" s="23">
        <f>SUBTOTAL(9,B39:B41)</f>
        <v>1707</v>
      </c>
      <c r="C42" s="23">
        <f>SUBTOTAL(9,C39:C41)</f>
        <v>1442</v>
      </c>
    </row>
    <row r="43" ht="18" customHeight="1"/>
  </sheetData>
  <conditionalFormatting sqref="A36 A21 A4">
    <cfRule type="expression" priority="1" dxfId="0" stopIfTrue="1">
      <formula>bs_check=TRUE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34" sqref="A34"/>
    </sheetView>
  </sheetViews>
  <sheetFormatPr defaultColWidth="9.33203125" defaultRowHeight="11.25"/>
  <cols>
    <col min="1" max="1" width="75.5" style="0" customWidth="1"/>
    <col min="2" max="3" width="16.66015625" style="0" customWidth="1"/>
  </cols>
  <sheetData>
    <row r="1" spans="1:3" ht="19.5">
      <c r="A1" s="131"/>
      <c r="B1" s="131"/>
      <c r="C1" s="131" t="str">
        <f>bs_ISFR!D1</f>
        <v>Мостстрой АД - 30.09.2008г.</v>
      </c>
    </row>
    <row r="5" spans="1:3" ht="18.75">
      <c r="A5" s="30" t="s">
        <v>240</v>
      </c>
      <c r="C5" s="36" t="s">
        <v>74</v>
      </c>
    </row>
    <row r="6" spans="2:3" ht="12.75">
      <c r="B6" s="9">
        <v>2008</v>
      </c>
      <c r="C6" s="9">
        <v>2007</v>
      </c>
    </row>
    <row r="7" spans="1:3" ht="25.5" customHeight="1">
      <c r="A7" s="91" t="s">
        <v>173</v>
      </c>
      <c r="B7" s="27">
        <v>9443</v>
      </c>
      <c r="C7" s="27">
        <v>9190</v>
      </c>
    </row>
    <row r="8" spans="1:3" ht="18.75" customHeight="1">
      <c r="A8" s="88" t="s">
        <v>174</v>
      </c>
      <c r="C8" s="29"/>
    </row>
    <row r="9" spans="1:3" ht="18.75" customHeight="1" hidden="1">
      <c r="A9" s="88" t="s">
        <v>182</v>
      </c>
      <c r="C9" s="29"/>
    </row>
    <row r="10" spans="1:3" ht="18.75" customHeight="1">
      <c r="A10" s="88" t="s">
        <v>234</v>
      </c>
      <c r="B10" s="37"/>
      <c r="C10" s="147"/>
    </row>
    <row r="11" spans="1:3" ht="25.5" customHeight="1">
      <c r="A11" s="91" t="s">
        <v>188</v>
      </c>
      <c r="B11" s="92">
        <v>1653</v>
      </c>
      <c r="C11" s="92">
        <v>1929</v>
      </c>
    </row>
    <row r="12" spans="1:3" ht="18.75" customHeight="1" hidden="1">
      <c r="A12" s="88" t="s">
        <v>182</v>
      </c>
      <c r="C12" s="29"/>
    </row>
    <row r="13" spans="1:3" ht="18.75" customHeight="1">
      <c r="A13" s="88" t="s">
        <v>235</v>
      </c>
      <c r="C13" s="29"/>
    </row>
    <row r="14" spans="1:3" ht="25.5" customHeight="1">
      <c r="A14" s="91" t="s">
        <v>225</v>
      </c>
      <c r="B14" s="92">
        <v>4165</v>
      </c>
      <c r="C14" s="92"/>
    </row>
    <row r="15" spans="1:3" ht="18.75" customHeight="1" hidden="1">
      <c r="A15" s="88" t="s">
        <v>182</v>
      </c>
      <c r="C15" s="29"/>
    </row>
    <row r="16" spans="1:3" ht="18.75" customHeight="1">
      <c r="A16" s="88" t="s">
        <v>236</v>
      </c>
      <c r="C16" s="29"/>
    </row>
    <row r="17" spans="1:3" ht="18.75" customHeight="1">
      <c r="A17" s="88"/>
      <c r="C17" s="29"/>
    </row>
    <row r="18" spans="1:3" ht="18.75" customHeight="1">
      <c r="A18" s="91" t="s">
        <v>175</v>
      </c>
      <c r="B18" s="176">
        <f>SUM(B7:B14)</f>
        <v>15261</v>
      </c>
      <c r="C18" s="92">
        <f>SUM(C7:C10)</f>
        <v>9190</v>
      </c>
    </row>
    <row r="19" ht="25.5" customHeight="1"/>
    <row r="20" spans="1:3" s="1" customFormat="1" ht="21" customHeight="1">
      <c r="A20" s="149"/>
      <c r="B20" s="149"/>
      <c r="C20" s="149"/>
    </row>
    <row r="21" spans="1:3" ht="25.5" customHeight="1">
      <c r="A21" s="30" t="s">
        <v>241</v>
      </c>
      <c r="B21" s="1"/>
      <c r="C21" s="1"/>
    </row>
    <row r="22" spans="1:3" ht="18.75">
      <c r="A22" s="8"/>
      <c r="B22" s="1"/>
      <c r="C22" s="36" t="s">
        <v>74</v>
      </c>
    </row>
    <row r="23" spans="1:3" ht="12.75">
      <c r="A23" s="1"/>
      <c r="B23" s="9">
        <v>2008</v>
      </c>
      <c r="C23" s="9">
        <v>2007</v>
      </c>
    </row>
    <row r="24" spans="1:3" ht="18.75" customHeight="1">
      <c r="A24" s="16" t="s">
        <v>167</v>
      </c>
      <c r="B24" s="134"/>
      <c r="C24" s="25"/>
    </row>
    <row r="25" spans="1:3" ht="18.75" customHeight="1">
      <c r="A25" s="16" t="s">
        <v>168</v>
      </c>
      <c r="B25" s="134">
        <f>SUM(B26:B28)</f>
        <v>55</v>
      </c>
      <c r="C25" s="134">
        <f>SUM(C26:C28)</f>
        <v>65</v>
      </c>
    </row>
    <row r="26" spans="1:3" ht="18.75" customHeight="1">
      <c r="A26" s="47" t="s">
        <v>169</v>
      </c>
      <c r="B26" s="135">
        <v>13</v>
      </c>
      <c r="C26" s="135">
        <v>20</v>
      </c>
    </row>
    <row r="27" spans="1:3" ht="18.75" customHeight="1" hidden="1">
      <c r="A27" s="47" t="s">
        <v>170</v>
      </c>
      <c r="B27" s="135"/>
      <c r="C27" s="135"/>
    </row>
    <row r="28" spans="1:3" ht="18.75" customHeight="1">
      <c r="A28" s="47" t="s">
        <v>183</v>
      </c>
      <c r="B28" s="135">
        <v>42</v>
      </c>
      <c r="C28" s="135">
        <v>45</v>
      </c>
    </row>
    <row r="29" spans="1:3" ht="18.75" customHeight="1">
      <c r="A29" s="121" t="s">
        <v>166</v>
      </c>
      <c r="B29" s="23">
        <f>SUM(B24:B25)</f>
        <v>55</v>
      </c>
      <c r="C29" s="23">
        <f>SUM(C24:C25)</f>
        <v>65</v>
      </c>
    </row>
    <row r="33" spans="1:3" ht="18.75">
      <c r="A33" s="30" t="s">
        <v>242</v>
      </c>
      <c r="B33" s="1"/>
      <c r="C33" s="1"/>
    </row>
    <row r="34" spans="1:3" ht="18.75">
      <c r="A34" s="8"/>
      <c r="B34" s="1"/>
      <c r="C34" s="36" t="s">
        <v>74</v>
      </c>
    </row>
    <row r="35" spans="1:3" ht="12.75">
      <c r="A35" s="1"/>
      <c r="B35" s="9">
        <v>2008</v>
      </c>
      <c r="C35" s="9">
        <v>2007</v>
      </c>
    </row>
    <row r="36" spans="1:3" s="114" customFormat="1" ht="12.75">
      <c r="A36" s="47"/>
      <c r="B36" s="150"/>
      <c r="C36" s="135"/>
    </row>
    <row r="37" spans="1:3" s="114" customFormat="1" ht="12.75">
      <c r="A37" s="18" t="s">
        <v>214</v>
      </c>
      <c r="B37" s="148">
        <v>124</v>
      </c>
      <c r="C37" s="148">
        <v>124</v>
      </c>
    </row>
    <row r="38" spans="1:3" s="114" customFormat="1" ht="12.75">
      <c r="A38" s="47"/>
      <c r="B38" s="135"/>
      <c r="C38" s="135"/>
    </row>
    <row r="39" spans="1:3" ht="12.75">
      <c r="A39" s="121" t="s">
        <v>206</v>
      </c>
      <c r="B39" s="23">
        <f>SUM(B36:B37)</f>
        <v>124</v>
      </c>
      <c r="C39" s="23">
        <f>SUM(C36:C37)</f>
        <v>124</v>
      </c>
    </row>
  </sheetData>
  <conditionalFormatting sqref="B39:C39 B29:C29">
    <cfRule type="expression" priority="1" dxfId="1" stopIfTrue="1">
      <formula>ISBLANK(B29)</formula>
    </cfRule>
  </conditionalFormatting>
  <conditionalFormatting sqref="A21 A33 A5">
    <cfRule type="expression" priority="2" dxfId="0" stopIfTrue="1">
      <formula>bs_check=TRUE</formula>
    </cfRule>
  </conditionalFormatting>
  <printOptions horizontalCentered="1"/>
  <pageMargins left="0.3937007874015748" right="0.1968503937007874" top="0.3937007874015748" bottom="0.3937007874015748" header="0.35433070866141736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27" sqref="A27"/>
    </sheetView>
  </sheetViews>
  <sheetFormatPr defaultColWidth="9.33203125" defaultRowHeight="11.25"/>
  <cols>
    <col min="1" max="1" width="56.33203125" style="0" customWidth="1"/>
    <col min="2" max="3" width="23" style="0" customWidth="1"/>
  </cols>
  <sheetData>
    <row r="1" spans="1:3" ht="19.5">
      <c r="A1" s="131"/>
      <c r="B1" s="131"/>
      <c r="C1" s="131" t="str">
        <f>bs_ISFR!$D1</f>
        <v>Мостстрой АД - 30.09.2008г.</v>
      </c>
    </row>
    <row r="4" spans="1:3" ht="18.75">
      <c r="A4" s="30" t="s">
        <v>243</v>
      </c>
      <c r="B4" s="1"/>
      <c r="C4" s="1"/>
    </row>
    <row r="5" spans="1:3" ht="18.75">
      <c r="A5" s="127"/>
      <c r="B5" s="15"/>
      <c r="C5" s="36" t="s">
        <v>74</v>
      </c>
    </row>
    <row r="6" spans="1:3" ht="25.5" customHeight="1">
      <c r="A6" s="15"/>
      <c r="B6" s="9">
        <v>2008</v>
      </c>
      <c r="C6" s="9">
        <v>2007</v>
      </c>
    </row>
    <row r="7" spans="1:3" ht="12.75" hidden="1">
      <c r="A7" s="123" t="s">
        <v>144</v>
      </c>
      <c r="B7" s="25">
        <f>SUBTOTAL(9,B8:B15)</f>
        <v>4377</v>
      </c>
      <c r="C7" s="25">
        <f>SUBTOTAL(9,C8:C15)</f>
        <v>3936</v>
      </c>
    </row>
    <row r="8" spans="1:3" ht="16.5" customHeight="1">
      <c r="A8" s="87" t="s">
        <v>90</v>
      </c>
      <c r="B8" s="24">
        <v>1642</v>
      </c>
      <c r="C8" s="24">
        <v>1363</v>
      </c>
    </row>
    <row r="9" spans="1:3" ht="16.5" customHeight="1" hidden="1">
      <c r="A9" s="87" t="s">
        <v>91</v>
      </c>
      <c r="B9" s="24"/>
      <c r="C9" s="24"/>
    </row>
    <row r="10" spans="1:3" ht="16.5" customHeight="1">
      <c r="A10" s="87" t="s">
        <v>3</v>
      </c>
      <c r="B10" s="24">
        <v>17</v>
      </c>
      <c r="C10" s="24">
        <v>40</v>
      </c>
    </row>
    <row r="11" spans="1:3" ht="16.5" customHeight="1">
      <c r="A11" s="87" t="s">
        <v>223</v>
      </c>
      <c r="B11" s="24">
        <v>2088</v>
      </c>
      <c r="C11" s="24">
        <v>2284</v>
      </c>
    </row>
    <row r="12" spans="1:3" ht="16.5" customHeight="1">
      <c r="A12" s="87" t="s">
        <v>1</v>
      </c>
      <c r="B12" s="24">
        <v>76</v>
      </c>
      <c r="C12" s="24">
        <v>88</v>
      </c>
    </row>
    <row r="13" spans="1:3" ht="16.5" customHeight="1">
      <c r="A13" s="87" t="s">
        <v>133</v>
      </c>
      <c r="B13" s="24">
        <v>218</v>
      </c>
      <c r="C13" s="24">
        <v>161</v>
      </c>
    </row>
    <row r="14" spans="1:3" ht="16.5" customHeight="1">
      <c r="A14" s="87" t="s">
        <v>176</v>
      </c>
      <c r="B14" s="24">
        <v>336</v>
      </c>
      <c r="C14" s="24"/>
    </row>
    <row r="15" spans="1:3" ht="16.5" customHeight="1" hidden="1">
      <c r="A15" s="87" t="s">
        <v>171</v>
      </c>
      <c r="B15" s="24"/>
      <c r="C15" s="24"/>
    </row>
    <row r="16" spans="1:3" ht="22.5" customHeight="1">
      <c r="A16" s="151" t="s">
        <v>207</v>
      </c>
      <c r="B16" s="23">
        <f>SUBTOTAL(9,B8:B15)</f>
        <v>4377</v>
      </c>
      <c r="C16" s="23">
        <f>SUBTOTAL(9,C8:C15)</f>
        <v>3936</v>
      </c>
    </row>
    <row r="17" spans="1:3" ht="16.5" customHeight="1">
      <c r="A17" s="120"/>
      <c r="B17" s="122"/>
      <c r="C17" s="122"/>
    </row>
    <row r="18" spans="1:3" ht="16.5" customHeight="1">
      <c r="A18" s="30" t="s">
        <v>244</v>
      </c>
      <c r="B18" s="1"/>
      <c r="C18" s="1"/>
    </row>
    <row r="19" spans="1:3" ht="25.5" customHeight="1">
      <c r="A19" s="127"/>
      <c r="B19" s="15"/>
      <c r="C19" s="140" t="s">
        <v>74</v>
      </c>
    </row>
    <row r="20" spans="1:3" ht="16.5" customHeight="1">
      <c r="A20" s="15"/>
      <c r="B20" s="9">
        <v>2008</v>
      </c>
      <c r="C20" s="9">
        <v>2007</v>
      </c>
    </row>
    <row r="21" spans="1:3" ht="12.75">
      <c r="A21" s="87" t="s">
        <v>178</v>
      </c>
      <c r="B21" s="33">
        <v>157</v>
      </c>
      <c r="C21" s="33">
        <f>1274</f>
        <v>1274</v>
      </c>
    </row>
    <row r="22" spans="1:3" ht="16.5" customHeight="1">
      <c r="A22" s="87" t="s">
        <v>129</v>
      </c>
      <c r="B22" s="33">
        <v>12</v>
      </c>
      <c r="C22" s="33">
        <v>152</v>
      </c>
    </row>
    <row r="23" spans="1:3" ht="18" customHeight="1">
      <c r="A23" s="87" t="s">
        <v>146</v>
      </c>
      <c r="B23" s="33">
        <v>23</v>
      </c>
      <c r="C23" s="33">
        <v>20</v>
      </c>
    </row>
    <row r="24" spans="1:3" ht="18" customHeight="1" hidden="1">
      <c r="A24" s="141"/>
      <c r="B24" s="32"/>
      <c r="C24" s="32"/>
    </row>
    <row r="25" spans="1:3" ht="17.25" customHeight="1">
      <c r="A25" s="142" t="s">
        <v>145</v>
      </c>
      <c r="B25" s="143">
        <f>SUM(B21:B24)</f>
        <v>192</v>
      </c>
      <c r="C25" s="143">
        <f>SUM(C21:C24)</f>
        <v>1446</v>
      </c>
    </row>
    <row r="26" spans="1:3" ht="11.25">
      <c r="A26" s="1"/>
      <c r="B26" s="1"/>
      <c r="C26" s="1"/>
    </row>
    <row r="27" ht="11.25">
      <c r="B27" s="1"/>
    </row>
  </sheetData>
  <conditionalFormatting sqref="A18 A4">
    <cfRule type="expression" priority="1" dxfId="0" stopIfTrue="1">
      <formula>bs_check=TRUE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12" sqref="B12"/>
    </sheetView>
  </sheetViews>
  <sheetFormatPr defaultColWidth="9.33203125" defaultRowHeight="11.25"/>
  <cols>
    <col min="1" max="1" width="48.16015625" style="144" customWidth="1"/>
    <col min="2" max="2" width="24.33203125" style="144" customWidth="1"/>
    <col min="3" max="16384" width="9.33203125" style="144" customWidth="1"/>
  </cols>
  <sheetData>
    <row r="1" spans="1:2" ht="19.5">
      <c r="A1" s="131"/>
      <c r="B1" s="131"/>
    </row>
    <row r="4" spans="1:2" ht="18.75">
      <c r="A4" s="186" t="s">
        <v>217</v>
      </c>
      <c r="B4" s="152"/>
    </row>
    <row r="5" spans="1:2" ht="11.25">
      <c r="A5" s="167"/>
      <c r="B5" s="168"/>
    </row>
    <row r="6" spans="1:2" ht="12.75">
      <c r="A6" s="167"/>
      <c r="B6" s="155">
        <v>2008</v>
      </c>
    </row>
    <row r="7" spans="1:3" ht="12.75">
      <c r="A7" s="156"/>
      <c r="B7" s="156"/>
      <c r="C7" s="156"/>
    </row>
    <row r="8" spans="1:3" ht="18" customHeight="1">
      <c r="A8" s="156" t="s">
        <v>215</v>
      </c>
      <c r="B8" s="184">
        <v>12178</v>
      </c>
      <c r="C8" s="156"/>
    </row>
    <row r="9" spans="1:3" ht="18" customHeight="1">
      <c r="A9" s="156" t="s">
        <v>41</v>
      </c>
      <c r="B9" s="184">
        <v>381</v>
      </c>
      <c r="C9" s="156"/>
    </row>
    <row r="10" spans="1:3" ht="18" customHeight="1">
      <c r="A10" s="156" t="s">
        <v>133</v>
      </c>
      <c r="B10" s="184">
        <v>606</v>
      </c>
      <c r="C10" s="156"/>
    </row>
    <row r="11" spans="1:3" ht="11.25" customHeight="1">
      <c r="A11" s="156"/>
      <c r="B11" s="185"/>
      <c r="C11" s="156"/>
    </row>
    <row r="12" spans="1:3" ht="18" customHeight="1">
      <c r="A12" s="158" t="s">
        <v>216</v>
      </c>
      <c r="B12" s="164">
        <f>SUM(B8:B10)</f>
        <v>13165</v>
      </c>
      <c r="C12" s="156"/>
    </row>
    <row r="13" spans="1:3" ht="18" customHeight="1">
      <c r="A13" s="156"/>
      <c r="B13" s="157"/>
      <c r="C13" s="156"/>
    </row>
    <row r="14" spans="1:3" ht="18" customHeight="1">
      <c r="A14" s="156"/>
      <c r="B14" s="157"/>
      <c r="C14" s="156"/>
    </row>
    <row r="15" spans="1:3" ht="18" customHeight="1">
      <c r="A15" s="156"/>
      <c r="B15" s="157"/>
      <c r="C15" s="156"/>
    </row>
    <row r="16" spans="1:3" ht="18" customHeight="1">
      <c r="A16" s="186" t="s">
        <v>221</v>
      </c>
      <c r="B16" s="152"/>
      <c r="C16" s="156"/>
    </row>
    <row r="17" spans="1:3" ht="18" customHeight="1">
      <c r="A17" s="167"/>
      <c r="B17" s="168"/>
      <c r="C17" s="156"/>
    </row>
    <row r="18" spans="1:3" ht="18" customHeight="1">
      <c r="A18" s="167"/>
      <c r="B18" s="155">
        <v>2008</v>
      </c>
      <c r="C18" s="156"/>
    </row>
    <row r="19" spans="1:3" ht="18" customHeight="1">
      <c r="A19" s="156"/>
      <c r="B19" s="157"/>
      <c r="C19" s="156"/>
    </row>
    <row r="20" spans="1:3" ht="18" customHeight="1">
      <c r="A20" s="156" t="s">
        <v>150</v>
      </c>
      <c r="B20" s="157">
        <v>29</v>
      </c>
      <c r="C20" s="156"/>
    </row>
    <row r="21" spans="1:3" ht="18" customHeight="1">
      <c r="A21" s="156" t="s">
        <v>151</v>
      </c>
      <c r="B21" s="157">
        <v>133</v>
      </c>
      <c r="C21" s="156"/>
    </row>
    <row r="22" spans="1:3" ht="18" customHeight="1">
      <c r="A22" s="156" t="s">
        <v>152</v>
      </c>
      <c r="B22" s="157">
        <v>59</v>
      </c>
      <c r="C22" s="156"/>
    </row>
    <row r="23" spans="1:3" ht="18" customHeight="1">
      <c r="A23" s="156" t="s">
        <v>218</v>
      </c>
      <c r="B23" s="157">
        <v>387</v>
      </c>
      <c r="C23" s="156"/>
    </row>
    <row r="24" spans="1:3" ht="18" customHeight="1">
      <c r="A24" s="156" t="s">
        <v>219</v>
      </c>
      <c r="B24" s="157">
        <v>47</v>
      </c>
      <c r="C24" s="156"/>
    </row>
    <row r="25" spans="1:3" ht="18" customHeight="1">
      <c r="A25" s="156" t="s">
        <v>42</v>
      </c>
      <c r="B25" s="157">
        <v>437</v>
      </c>
      <c r="C25" s="156"/>
    </row>
    <row r="26" spans="1:3" ht="18" customHeight="1">
      <c r="A26" s="158" t="s">
        <v>220</v>
      </c>
      <c r="B26" s="159">
        <f>SUM(B20:B25)</f>
        <v>1092</v>
      </c>
      <c r="C26" s="156"/>
    </row>
    <row r="27" spans="1:3" ht="18" customHeight="1">
      <c r="A27" s="156"/>
      <c r="B27" s="157"/>
      <c r="C27" s="156"/>
    </row>
    <row r="28" spans="1:3" ht="18" customHeight="1">
      <c r="A28" s="156"/>
      <c r="B28" s="157"/>
      <c r="C28" s="156"/>
    </row>
    <row r="29" ht="18" customHeight="1"/>
    <row r="30" spans="1:2" ht="18" customHeight="1">
      <c r="A30" s="187" t="s">
        <v>222</v>
      </c>
      <c r="B30" s="8"/>
    </row>
    <row r="31" spans="1:2" ht="18" customHeight="1">
      <c r="A31" s="37"/>
      <c r="B31" s="15"/>
    </row>
    <row r="32" spans="1:2" ht="18" customHeight="1">
      <c r="A32" s="37"/>
      <c r="B32" s="9">
        <v>2008</v>
      </c>
    </row>
    <row r="33" spans="1:2" ht="18" customHeight="1">
      <c r="A33" s="4" t="s">
        <v>132</v>
      </c>
      <c r="B33" s="23">
        <f>SUBTOTAL(9,B34:B36)</f>
        <v>713</v>
      </c>
    </row>
    <row r="34" spans="1:2" ht="18" customHeight="1">
      <c r="A34" s="6" t="s">
        <v>39</v>
      </c>
      <c r="B34" s="34">
        <v>713</v>
      </c>
    </row>
    <row r="35" spans="1:2" ht="18" customHeight="1">
      <c r="A35" s="6" t="s">
        <v>8</v>
      </c>
      <c r="B35" s="34"/>
    </row>
    <row r="36" spans="1:2" ht="18" customHeight="1">
      <c r="A36" s="6" t="s">
        <v>9</v>
      </c>
      <c r="B36" s="34"/>
    </row>
    <row r="37" spans="1:2" ht="18" customHeight="1">
      <c r="A37" s="4" t="s">
        <v>10</v>
      </c>
      <c r="B37" s="23">
        <f>SUBTOTAL(9,B38:B40)</f>
        <v>727</v>
      </c>
    </row>
    <row r="38" spans="1:2" ht="18" customHeight="1">
      <c r="A38" s="6" t="s">
        <v>76</v>
      </c>
      <c r="B38" s="34">
        <v>695</v>
      </c>
    </row>
    <row r="39" spans="1:2" ht="18" customHeight="1">
      <c r="A39" s="6" t="s">
        <v>84</v>
      </c>
      <c r="B39" s="34">
        <v>1</v>
      </c>
    </row>
    <row r="40" spans="1:2" ht="18" customHeight="1">
      <c r="A40" s="6" t="s">
        <v>11</v>
      </c>
      <c r="B40" s="34">
        <v>31</v>
      </c>
    </row>
    <row r="41" spans="1:2" ht="18" customHeight="1">
      <c r="A41" s="3"/>
      <c r="B41" s="34"/>
    </row>
    <row r="42" spans="1:2" ht="18" customHeight="1">
      <c r="A42" s="5" t="s">
        <v>6</v>
      </c>
      <c r="B42" s="35">
        <f>B33-B37</f>
        <v>-14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B10">
      <formula1>0</formula1>
      <formula2>9999999999999990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Silvix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Reports 2003</dc:title>
  <dc:subject/>
  <dc:creator>Philip Spirov &amp; Rayko Pepelanov</dc:creator>
  <cp:keywords/>
  <dc:description/>
  <cp:lastModifiedBy>PC</cp:lastModifiedBy>
  <cp:lastPrinted>2008-10-30T13:19:36Z</cp:lastPrinted>
  <dcterms:created xsi:type="dcterms:W3CDTF">2002-08-12T11:33:08Z</dcterms:created>
  <dcterms:modified xsi:type="dcterms:W3CDTF">2008-10-31T12:52:04Z</dcterms:modified>
  <cp:category/>
  <cp:version/>
  <cp:contentType/>
  <cp:contentStatus/>
</cp:coreProperties>
</file>