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700" tabRatio="835" activeTab="2"/>
  </bookViews>
  <sheets>
    <sheet name="БАЛАНС" sheetId="1" r:id="rId1"/>
    <sheet name="ОПР" sheetId="2" r:id="rId2"/>
    <sheet name="ПАРПОТОК" sheetId="3" r:id="rId3"/>
    <sheet name="СК" sheetId="4" r:id="rId4"/>
    <sheet name="ДМ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<sst xmlns="http://schemas.openxmlformats.org/spreadsheetml/2006/main" count="262" uniqueCount="159">
  <si>
    <t xml:space="preserve"> BGN'000</t>
  </si>
  <si>
    <t>АКТИВ</t>
  </si>
  <si>
    <t>Нетекущи активи</t>
  </si>
  <si>
    <t>Имоти, машини и оборудване</t>
  </si>
  <si>
    <t>Земи (терени)</t>
  </si>
  <si>
    <t>Трайни насаждения</t>
  </si>
  <si>
    <t>Сгради и конструкции</t>
  </si>
  <si>
    <t xml:space="preserve">Машини и оборудване </t>
  </si>
  <si>
    <t>Съоръжения</t>
  </si>
  <si>
    <t xml:space="preserve">Транспортни средства </t>
  </si>
  <si>
    <t>Стопански инвентар</t>
  </si>
  <si>
    <t xml:space="preserve">Други </t>
  </si>
  <si>
    <t>Предоставени аванси и ДМА в процес на изграждане</t>
  </si>
  <si>
    <t>Други нематериални активи</t>
  </si>
  <si>
    <t>Права върху собственост</t>
  </si>
  <si>
    <t>Програмни продукти</t>
  </si>
  <si>
    <t>Продукти от развойна дейност</t>
  </si>
  <si>
    <t>Дългосрочни финансови активи</t>
  </si>
  <si>
    <t>Други</t>
  </si>
  <si>
    <t>Отсрочени данъчни активи</t>
  </si>
  <si>
    <t>Общо нетекущи активи</t>
  </si>
  <si>
    <t>Текущи активи</t>
  </si>
  <si>
    <t>Материални запаси</t>
  </si>
  <si>
    <t>Вземания от свързани предприятия</t>
  </si>
  <si>
    <t>Търговски вземания</t>
  </si>
  <si>
    <t>Други вземания и предплатени разходи</t>
  </si>
  <si>
    <t>Други текущи активи</t>
  </si>
  <si>
    <t>Парични средства и парични еквиваленти</t>
  </si>
  <si>
    <t>Общо текущи активи</t>
  </si>
  <si>
    <t>ОБЩО АКТИВИ</t>
  </si>
  <si>
    <t>СОБСТВЕН КАПИТАЛ И ПАСИВИ</t>
  </si>
  <si>
    <t>Капитал, полагащ се на собствениците на предприятието майка</t>
  </si>
  <si>
    <t>Основен/Акционерен капитал</t>
  </si>
  <si>
    <t>Други компоненти на собствения капитал</t>
  </si>
  <si>
    <t>Други резерви</t>
  </si>
  <si>
    <t>Неразпределена печалба/Непокрита загуба</t>
  </si>
  <si>
    <t>Неконтролиращо участие</t>
  </si>
  <si>
    <t>Общо собствен капитал</t>
  </si>
  <si>
    <t>ПАСИВИ</t>
  </si>
  <si>
    <t>Нетекущи пасиви</t>
  </si>
  <si>
    <t>Дългосрочни банкови заеми</t>
  </si>
  <si>
    <t>Облигационни заеми</t>
  </si>
  <si>
    <t>Задължения по финансов лизинг</t>
  </si>
  <si>
    <t>Търговски задължения</t>
  </si>
  <si>
    <t>Получени аванси</t>
  </si>
  <si>
    <t>Дългосрочни задължения към свързани предприятия</t>
  </si>
  <si>
    <t>Финансирания и приходи за бъдещи периоди</t>
  </si>
  <si>
    <t>Дългосрочни провизии</t>
  </si>
  <si>
    <t>Общо нетекущи пасиви</t>
  </si>
  <si>
    <t>Текущи пасиви</t>
  </si>
  <si>
    <t>Търговски и други задължения</t>
  </si>
  <si>
    <t>Текуща част от дъгострочни банкови заеми</t>
  </si>
  <si>
    <t>Текуща част от облигационните заеми</t>
  </si>
  <si>
    <t>Задължения към свързани предприятия</t>
  </si>
  <si>
    <t>Общо текущи пасиви</t>
  </si>
  <si>
    <t>ОБЩО ПАСИВИ</t>
  </si>
  <si>
    <t>ОБЩО СОБСТВЕН КАПИТАЛ И ПАСИВИ</t>
  </si>
  <si>
    <t xml:space="preserve">Приходи </t>
  </si>
  <si>
    <t>Други доходи от дейността</t>
  </si>
  <si>
    <t>Общо приходи от дейността</t>
  </si>
  <si>
    <t>Изменение на наличностите от продукция и незавършено производство</t>
  </si>
  <si>
    <t>Разходи, извършени от предприятието, които са капитализирани</t>
  </si>
  <si>
    <t>Разходи за суровини, материали и консумативи</t>
  </si>
  <si>
    <t>Разходи за външни услуги</t>
  </si>
  <si>
    <t>Разходи за персонала</t>
  </si>
  <si>
    <t>Разходи за амортизация</t>
  </si>
  <si>
    <t>Други разходи за дейността</t>
  </si>
  <si>
    <t>Общо разходи за дейността</t>
  </si>
  <si>
    <t>Печалба от стопанската дейност</t>
  </si>
  <si>
    <t>Финансови приходи</t>
  </si>
  <si>
    <t>Финансови разходи</t>
  </si>
  <si>
    <t>Нето финансова дейност</t>
  </si>
  <si>
    <t>Печалба/загуба/ преди данъци</t>
  </si>
  <si>
    <t>Разход за данъци върху дохода</t>
  </si>
  <si>
    <t>Печалба за годината от продължаващи дейности</t>
  </si>
  <si>
    <t>Нетна печалба за годината</t>
  </si>
  <si>
    <t>Печалба/загуба/ за годината, отнасяща се до:</t>
  </si>
  <si>
    <t>Притежателите на собствения капитал на предприятието майка</t>
  </si>
  <si>
    <t>Всеобхватен доход за годината, отнасящ се до:</t>
  </si>
  <si>
    <t>Общо:</t>
  </si>
  <si>
    <t>СИЕНИТ ХОЛДИНГ АД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</si>
  <si>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</si>
  <si>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</si>
  <si>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</si>
  <si>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</si>
  <si>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Възстановени (платени) данъци (без данъци върху печалбата)</t>
  </si>
  <si>
    <t>Платени данъци върху печалбата</t>
  </si>
  <si>
    <t>Други постъпления/(плащания), нетно</t>
  </si>
  <si>
    <t>Нетни парични потоци от оперативна дейност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</si>
  <si>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</si>
  <si>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</si>
  <si>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</si>
  <si>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акции и дялове в дъщерни и други предприятия</t>
  </si>
  <si>
    <t>Постъпления от продажба на акции и дялове в дъщерни и други предприятия</t>
  </si>
  <si>
    <t>Постъпления от дивиденти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</si>
  <si>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</si>
  <si>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</si>
  <si>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краткосрочни  заеми</t>
  </si>
  <si>
    <t>Изплащане на краткосрочни  заеми</t>
  </si>
  <si>
    <t>Постъпления от дългосрочни  заеми</t>
  </si>
  <si>
    <t>Изплащане на дългосрочни заеми</t>
  </si>
  <si>
    <t>Изплащане на облигационни заеми</t>
  </si>
  <si>
    <t>Плащания по финансов лизинг</t>
  </si>
  <si>
    <t>Платени лихви и такси по заеми с инвестиционно предназначение</t>
  </si>
  <si>
    <t>Изплатени дивиденти</t>
  </si>
  <si>
    <t>Други парични потоци от финансовата дейност /нетно/</t>
  </si>
  <si>
    <t>Нетни парични потоци от/(използвани във) финансова дейност</t>
  </si>
  <si>
    <t>Нетно увеличение/(намаление)/ на паричните средства и паричните еквиваленти</t>
  </si>
  <si>
    <t>Парични средства и парични еквиваленти на 1 януари</t>
  </si>
  <si>
    <t>Нетен паричен поток от придибиване и продажба</t>
  </si>
  <si>
    <t xml:space="preserve">КОНСОЛИДИРАН ОТЧЕТ ЗА ПРОМЕНИТЕ В СОБСТВЕНИЯ КАПИТАЛ ЗА ГОДИНАТА, ПРИКЛЮЧВАЩА НА </t>
  </si>
  <si>
    <t>Основен капитал</t>
  </si>
  <si>
    <t>Незапределена печалба</t>
  </si>
  <si>
    <t>Общо</t>
  </si>
  <si>
    <t>Приложения</t>
  </si>
  <si>
    <t>BGN'000</t>
  </si>
  <si>
    <t>Промени в счетоводната политика</t>
  </si>
  <si>
    <t>Преизчислено салдо</t>
  </si>
  <si>
    <t>Общо всеобхванет (съвкупен) доход за годината</t>
  </si>
  <si>
    <t>Други изменения</t>
  </si>
  <si>
    <t>Прехвърляне към неразпределеата печалба</t>
  </si>
  <si>
    <t xml:space="preserve">Изпълнителен директор: </t>
  </si>
  <si>
    <t>Гл. счетоводител (Съставител):</t>
  </si>
  <si>
    <t>ОТЧЕТ ЗА НЕТЕКУЩИТЕ АКТИВИ КЪМ</t>
  </si>
  <si>
    <t>Имоти и оборудване</t>
  </si>
  <si>
    <t>Брутна балансова стойност</t>
  </si>
  <si>
    <t>Салдо на 1 януари 2010</t>
  </si>
  <si>
    <t>Новопридобити активи</t>
  </si>
  <si>
    <t>Отписани активи</t>
  </si>
  <si>
    <t xml:space="preserve">Преоценка </t>
  </si>
  <si>
    <t>Амортизация и обезценка</t>
  </si>
  <si>
    <t>Амортизация</t>
  </si>
  <si>
    <t>Новопридобити активи в резултат на бизнес комбинации</t>
  </si>
  <si>
    <t>Нематериални дълготрайни активи</t>
  </si>
  <si>
    <t>Новопридобити активи, закупени</t>
  </si>
  <si>
    <t xml:space="preserve">             </t>
  </si>
  <si>
    <t xml:space="preserve">Отчетна стойност </t>
  </si>
  <si>
    <t>КОНСОЛИДИРАН ОТЧЕТ ЗА ФИНАНСОВОТО СЪСТОЯНИЕ КЪМ</t>
  </si>
  <si>
    <t xml:space="preserve">Дългосрочни търговски вземания </t>
  </si>
  <si>
    <t xml:space="preserve"> </t>
  </si>
  <si>
    <t>Дългосрочни вземания от свързани лица</t>
  </si>
  <si>
    <t>КОНСОЛИДИРАН ОТЧЕТ ЗА ПАРИЧНИТЕ ПОТОЦИ ЗА ГОДИНАТА, ПРИКЛЮЧВАЩА НА</t>
  </si>
  <si>
    <t xml:space="preserve">КОНСОЛИДИРАН ОТЧЕТ ЗА ВСЕОБХВАТНИЯ (СЪВКУПНИЯ) ДОХОД ЗА ГОДИНАТА, ПРИКЛЮЧВАЩА НА </t>
  </si>
  <si>
    <t>Себестойност  на продажбите</t>
  </si>
  <si>
    <t>ОБЩО ВСЕОБХВАТЕН (СЪВКУПЕН) ДОХОД ЗА ПЕРИОДА</t>
  </si>
  <si>
    <t>Салдо на 31 Декември 2010</t>
  </si>
  <si>
    <t>Балансова стойност към  31 Декември 2010</t>
  </si>
  <si>
    <t>Салдо на 01 януари 2010 година</t>
  </si>
  <si>
    <t>Промени в капитала 2010 година</t>
  </si>
  <si>
    <t>Салдо на 31 декември 2010 година</t>
  </si>
  <si>
    <t>Общо всеобхванет (съвкупен) доход за периода</t>
  </si>
  <si>
    <t>Салдо на 1 януари 2011</t>
  </si>
  <si>
    <t>Балансова стойност към  31 декември 2010</t>
  </si>
  <si>
    <t>Текущи задължения за данъци</t>
  </si>
  <si>
    <t>Парични средства и парични еквиваленит на 31 Март</t>
  </si>
  <si>
    <t>Салдо на 30 Юни 2011</t>
  </si>
  <si>
    <t>Балансова стойност към  30 Юни 2011</t>
  </si>
  <si>
    <t>Промени в капитала 30 Юни 2011 година</t>
  </si>
  <si>
    <t>Салдо на 30 Юни 2011 година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</si>
</sst>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;@"/>
    <numFmt numFmtId="173" formatCode="_(* #,##0_);_(* \(#,##0\);_(* \-_);_(@_)"/>
    <numFmt numFmtId="174" formatCode="#,##0;\(#,##0\)"/>
    <numFmt numFmtId="175" formatCode="#,##0_ ;[Red]\-#,##0\ "/>
    <numFmt numFmtId="176" formatCode="#,##0_);\(#,##0\)"/>
    <numFmt numFmtId="177" formatCode="#,##0\ &quot; &quot;;\-#,##0\ &quot; &quot;"/>
    <numFmt numFmtId="178" formatCode="#,##0\ &quot; &quot;;[Red]\-#,##0\ &quot; &quot;"/>
    <numFmt numFmtId="179" formatCode="#,##0.00\ &quot; &quot;;\-#,##0.00\ &quot; &quot;"/>
    <numFmt numFmtId="180" formatCode="#,##0.00\ &quot; &quot;;[Red]\-#,##0.00\ &quot; &quot;"/>
    <numFmt numFmtId="181" formatCode="_-* #,##0\ &quot; &quot;_-;\-* #,##0\ &quot; &quot;_-;_-* &quot;-&quot;\ &quot; &quot;_-;_-@_-"/>
    <numFmt numFmtId="182" formatCode="_-* #,##0\ _ _-;\-* #,##0\ _ _-;_-* &quot;-&quot;\ _ _-;_-@_-"/>
    <numFmt numFmtId="183" formatCode="_-* #,##0.00\ &quot; &quot;_-;\-* #,##0.00\ &quot; &quot;_-;_-* &quot;-&quot;??\ &quot; &quot;_-;_-@_-"/>
    <numFmt numFmtId="184" formatCode="_-* #,##0.00\ _ _-;\-* #,##0.00\ _ _-;_-* &quot;-&quot;??\ _ _-;_-@_-"/>
    <numFmt numFmtId="185" formatCode="#&quot; &quot;##0.00"/>
    <numFmt numFmtId="186" formatCode="0.0"/>
    <numFmt numFmtId="187" formatCode="d/mm/yyyy&quot; г.&quot;"/>
    <numFmt numFmtId="188" formatCode="#,##0.0"/>
    <numFmt numFmtId="189" formatCode="#,##0.00_ ;[Red]\-#,##0.00\ "/>
    <numFmt numFmtId="190" formatCode="mmm/yyyy"/>
    <numFmt numFmtId="191" formatCode="#,##0.0;\(#,##0.0\)"/>
    <numFmt numFmtId="192" formatCode="#,##0.00;\(#,##0.00\)"/>
    <numFmt numFmtId="193" formatCode="#,##0.000;\(#,##0.000\)"/>
    <numFmt numFmtId="194" formatCode="_(* #,##0_);_(* \(#,##0\);_(* \-??_);_(@_)"/>
    <numFmt numFmtId="195" formatCode="##0"/>
    <numFmt numFmtId="196" formatCode="_(* #,##0.00_);_(* \(#,##0.00\);_(* \-??_);_(@_)"/>
    <numFmt numFmtId="197" formatCode="[$-F800]dddd\,\ mmmm\ dd\,\ yyyy"/>
    <numFmt numFmtId="198" formatCode="[$-402]dd\ mmmm\ yyyy\ &quot;г.&quot;"/>
    <numFmt numFmtId="199" formatCode="0.0%"/>
    <numFmt numFmtId="200" formatCode="0.000000000000000%"/>
    <numFmt numFmtId="201" formatCode="#,##0.000"/>
  </numFmts>
  <fonts count="35">
    <font>
      <sz val="10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OpalB"/>
      <family val="0"/>
    </font>
    <font>
      <b/>
      <i/>
      <sz val="9"/>
      <name val="Tahoma"/>
      <family val="2"/>
    </font>
    <font>
      <i/>
      <sz val="9"/>
      <name val="Tahoma"/>
      <family val="2"/>
    </font>
    <font>
      <b/>
      <i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name val="Timok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bar"/>
      <family val="0"/>
    </font>
    <font>
      <sz val="10"/>
      <name val="Arial"/>
      <family val="2"/>
    </font>
    <font>
      <b/>
      <u val="single"/>
      <sz val="9"/>
      <name val="Tahoma"/>
      <family val="2"/>
    </font>
    <font>
      <b/>
      <sz val="7"/>
      <name val="Tahoma"/>
      <family val="2"/>
    </font>
    <font>
      <u val="single"/>
      <sz val="9"/>
      <color indexed="12"/>
      <name val="Tahom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0" fillId="23" borderId="7" applyNumberFormat="0" applyFont="0" applyAlignment="0" applyProtection="0"/>
    <xf numFmtId="0" fontId="22" fillId="7" borderId="1" applyNumberFormat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20" borderId="8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4" fillId="3" borderId="0" applyNumberFormat="0" applyBorder="0" applyAlignment="0" applyProtection="0"/>
    <xf numFmtId="0" fontId="2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7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174" fontId="2" fillId="0" borderId="11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174" fontId="2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wrapText="1"/>
    </xf>
    <xf numFmtId="174" fontId="1" fillId="0" borderId="11" xfId="79" applyNumberFormat="1" applyFont="1" applyFill="1" applyBorder="1" applyAlignment="1">
      <alignment horizontal="right" vertical="center"/>
      <protection/>
    </xf>
    <xf numFmtId="174" fontId="1" fillId="0" borderId="10" xfId="79" applyNumberFormat="1" applyFont="1" applyFill="1" applyBorder="1" applyAlignment="1">
      <alignment horizontal="right" vertical="center"/>
      <protection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4" fontId="2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174" fontId="1" fillId="0" borderId="11" xfId="79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174" fontId="1" fillId="0" borderId="0" xfId="79" applyNumberFormat="1" applyFont="1" applyFill="1" applyBorder="1" applyAlignment="1">
      <alignment vertical="center"/>
      <protection/>
    </xf>
    <xf numFmtId="0" fontId="2" fillId="0" borderId="11" xfId="75" applyFont="1" applyFill="1" applyBorder="1" applyAlignment="1">
      <alignment horizontal="left" vertical="center" wrapText="1"/>
      <protection/>
    </xf>
    <xf numFmtId="174" fontId="5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wrapText="1"/>
    </xf>
    <xf numFmtId="174" fontId="1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174" fontId="1" fillId="0" borderId="10" xfId="0" applyNumberFormat="1" applyFont="1" applyFill="1" applyBorder="1" applyAlignment="1">
      <alignment horizontal="right" vertical="center" wrapText="1"/>
    </xf>
    <xf numFmtId="173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17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left" vertical="center"/>
    </xf>
    <xf numFmtId="0" fontId="1" fillId="0" borderId="0" xfId="7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76" applyFont="1" applyFill="1" applyBorder="1" applyAlignment="1">
      <alignment vertical="top" wrapText="1"/>
      <protection/>
    </xf>
    <xf numFmtId="174" fontId="2" fillId="0" borderId="0" xfId="76" applyNumberFormat="1" applyFont="1" applyFill="1" applyBorder="1" applyAlignment="1">
      <alignment horizontal="right"/>
      <protection/>
    </xf>
    <xf numFmtId="0" fontId="7" fillId="0" borderId="11" xfId="76" applyFont="1" applyFill="1" applyBorder="1" applyAlignment="1">
      <alignment vertical="top" wrapText="1"/>
      <protection/>
    </xf>
    <xf numFmtId="174" fontId="2" fillId="0" borderId="11" xfId="78" applyNumberFormat="1" applyFont="1" applyFill="1" applyBorder="1" applyAlignment="1">
      <alignment horizontal="right"/>
      <protection/>
    </xf>
    <xf numFmtId="0" fontId="7" fillId="0" borderId="10" xfId="76" applyFont="1" applyFill="1" applyBorder="1" applyAlignment="1">
      <alignment vertical="top" wrapText="1"/>
      <protection/>
    </xf>
    <xf numFmtId="174" fontId="2" fillId="0" borderId="10" xfId="78" applyNumberFormat="1" applyFont="1" applyFill="1" applyBorder="1" applyAlignment="1">
      <alignment horizontal="right"/>
      <protection/>
    </xf>
    <xf numFmtId="0" fontId="8" fillId="0" borderId="10" xfId="76" applyFont="1" applyFill="1" applyBorder="1" applyAlignment="1">
      <alignment vertical="top" wrapText="1"/>
      <protection/>
    </xf>
    <xf numFmtId="174" fontId="1" fillId="0" borderId="10" xfId="78" applyNumberFormat="1" applyFont="1" applyFill="1" applyBorder="1" applyAlignment="1">
      <alignment horizontal="right"/>
      <protection/>
    </xf>
    <xf numFmtId="174" fontId="1" fillId="0" borderId="0" xfId="78" applyNumberFormat="1" applyFont="1" applyFill="1" applyBorder="1" applyAlignment="1">
      <alignment horizontal="right"/>
      <protection/>
    </xf>
    <xf numFmtId="0" fontId="8" fillId="0" borderId="10" xfId="76" applyFont="1" applyFill="1" applyBorder="1" applyAlignment="1">
      <alignment vertical="top"/>
      <protection/>
    </xf>
    <xf numFmtId="174" fontId="2" fillId="0" borderId="10" xfId="76" applyNumberFormat="1" applyFont="1" applyFill="1" applyBorder="1" applyAlignment="1">
      <alignment horizontal="right"/>
      <protection/>
    </xf>
    <xf numFmtId="0" fontId="7" fillId="0" borderId="11" xfId="76" applyFont="1" applyFill="1" applyBorder="1" applyAlignment="1">
      <alignment vertical="top"/>
      <protection/>
    </xf>
    <xf numFmtId="0" fontId="8" fillId="0" borderId="11" xfId="76" applyFont="1" applyFill="1" applyBorder="1" applyAlignment="1">
      <alignment vertical="top" wrapText="1"/>
      <protection/>
    </xf>
    <xf numFmtId="174" fontId="1" fillId="0" borderId="11" xfId="78" applyNumberFormat="1" applyFont="1" applyFill="1" applyBorder="1" applyAlignment="1">
      <alignment horizontal="right"/>
      <protection/>
    </xf>
    <xf numFmtId="174" fontId="1" fillId="0" borderId="10" xfId="76" applyNumberFormat="1" applyFont="1" applyFill="1" applyBorder="1" applyAlignment="1">
      <alignment horizontal="right"/>
      <protection/>
    </xf>
    <xf numFmtId="0" fontId="2" fillId="0" borderId="11" xfId="76" applyFont="1" applyFill="1" applyBorder="1">
      <alignment/>
      <protection/>
    </xf>
    <xf numFmtId="0" fontId="2" fillId="0" borderId="0" xfId="76" applyFont="1" applyFill="1" applyBorder="1">
      <alignment/>
      <protection/>
    </xf>
    <xf numFmtId="174" fontId="2" fillId="0" borderId="0" xfId="78" applyNumberFormat="1" applyFont="1" applyFill="1" applyBorder="1" applyAlignment="1">
      <alignment horizontal="right"/>
      <protection/>
    </xf>
    <xf numFmtId="0" fontId="1" fillId="0" borderId="11" xfId="76" applyFont="1" applyFill="1" applyBorder="1">
      <alignment/>
      <protection/>
    </xf>
    <xf numFmtId="0" fontId="1" fillId="0" borderId="11" xfId="76" applyFont="1" applyFill="1" applyBorder="1" applyAlignment="1">
      <alignment horizontal="left" wrapText="1"/>
      <protection/>
    </xf>
    <xf numFmtId="174" fontId="2" fillId="0" borderId="11" xfId="76" applyNumberFormat="1" applyFont="1" applyFill="1" applyBorder="1" applyAlignment="1">
      <alignment horizontal="right"/>
      <protection/>
    </xf>
    <xf numFmtId="0" fontId="1" fillId="0" borderId="10" xfId="75" applyFont="1" applyFill="1" applyBorder="1" applyAlignment="1">
      <alignment horizontal="left" vertical="center"/>
      <protection/>
    </xf>
    <xf numFmtId="0" fontId="1" fillId="0" borderId="13" xfId="75" applyFont="1" applyFill="1" applyBorder="1" applyAlignment="1">
      <alignment horizontal="left" vertical="center"/>
      <protection/>
    </xf>
    <xf numFmtId="0" fontId="2" fillId="0" borderId="0" xfId="77" applyNumberFormat="1" applyFont="1" applyFill="1" applyBorder="1" applyAlignment="1" applyProtection="1">
      <alignment vertical="top"/>
      <protection/>
    </xf>
    <xf numFmtId="172" fontId="1" fillId="0" borderId="0" xfId="75" applyNumberFormat="1" applyFont="1" applyFill="1" applyBorder="1" applyAlignment="1">
      <alignment horizontal="left" vertical="center"/>
      <protection/>
    </xf>
    <xf numFmtId="172" fontId="1" fillId="0" borderId="0" xfId="75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1" fillId="0" borderId="0" xfId="75" applyFont="1" applyFill="1" applyBorder="1" applyAlignment="1">
      <alignment horizontal="left" vertical="center"/>
      <protection/>
    </xf>
    <xf numFmtId="0" fontId="1" fillId="0" borderId="0" xfId="77" applyNumberFormat="1" applyFont="1" applyFill="1" applyBorder="1" applyAlignment="1" applyProtection="1">
      <alignment horizontal="right" vertical="top" wrapText="1"/>
      <protection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5" fillId="0" borderId="0" xfId="77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77" applyNumberFormat="1" applyFont="1" applyFill="1" applyBorder="1" applyAlignment="1" applyProtection="1">
      <alignment vertical="top"/>
      <protection locked="0"/>
    </xf>
    <xf numFmtId="0" fontId="1" fillId="0" borderId="10" xfId="77" applyNumberFormat="1" applyFont="1" applyFill="1" applyBorder="1" applyAlignment="1" applyProtection="1">
      <alignment vertical="center" wrapText="1"/>
      <protection/>
    </xf>
    <xf numFmtId="174" fontId="1" fillId="0" borderId="10" xfId="77" applyNumberFormat="1" applyFont="1" applyFill="1" applyBorder="1" applyAlignment="1" applyProtection="1">
      <alignment vertical="center"/>
      <protection/>
    </xf>
    <xf numFmtId="194" fontId="1" fillId="0" borderId="0" xfId="77" applyNumberFormat="1" applyFont="1" applyFill="1" applyBorder="1" applyAlignment="1" applyProtection="1">
      <alignment vertical="center"/>
      <protection/>
    </xf>
    <xf numFmtId="0" fontId="1" fillId="0" borderId="0" xfId="77" applyNumberFormat="1" applyFont="1" applyFill="1" applyBorder="1" applyAlignment="1" applyProtection="1">
      <alignment vertical="center"/>
      <protection/>
    </xf>
    <xf numFmtId="0" fontId="2" fillId="0" borderId="11" xfId="77" applyNumberFormat="1" applyFont="1" applyFill="1" applyBorder="1" applyAlignment="1" applyProtection="1">
      <alignment vertical="center" wrapText="1"/>
      <protection/>
    </xf>
    <xf numFmtId="174" fontId="1" fillId="0" borderId="11" xfId="77" applyNumberFormat="1" applyFont="1" applyFill="1" applyBorder="1" applyAlignment="1" applyProtection="1">
      <alignment vertical="center"/>
      <protection/>
    </xf>
    <xf numFmtId="0" fontId="1" fillId="0" borderId="0" xfId="77" applyNumberFormat="1" applyFont="1" applyFill="1" applyBorder="1" applyAlignment="1" applyProtection="1">
      <alignment vertical="center" wrapText="1"/>
      <protection/>
    </xf>
    <xf numFmtId="174" fontId="1" fillId="0" borderId="0" xfId="77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2" fillId="0" borderId="10" xfId="77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174" fontId="2" fillId="0" borderId="11" xfId="77" applyNumberFormat="1" applyFont="1" applyFill="1" applyBorder="1" applyAlignment="1" applyProtection="1">
      <alignment vertical="center"/>
      <protection/>
    </xf>
    <xf numFmtId="0" fontId="1" fillId="0" borderId="11" xfId="77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4" fontId="2" fillId="0" borderId="0" xfId="77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194" fontId="2" fillId="0" borderId="0" xfId="77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75" applyFont="1" applyFill="1" applyBorder="1" applyAlignment="1">
      <alignment wrapText="1"/>
      <protection/>
    </xf>
    <xf numFmtId="0" fontId="4" fillId="0" borderId="0" xfId="75" applyFont="1" applyFill="1" applyBorder="1" applyAlignment="1">
      <alignment horizontal="left"/>
      <protection/>
    </xf>
    <xf numFmtId="0" fontId="4" fillId="0" borderId="0" xfId="75" applyFont="1" applyFill="1" applyBorder="1" applyAlignment="1">
      <alignment horizontal="right"/>
      <protection/>
    </xf>
    <xf numFmtId="0" fontId="4" fillId="0" borderId="0" xfId="77" applyNumberFormat="1" applyFont="1" applyFill="1" applyBorder="1" applyAlignment="1" applyProtection="1">
      <alignment horizontal="right" vertical="top"/>
      <protection/>
    </xf>
    <xf numFmtId="0" fontId="4" fillId="0" borderId="0" xfId="77" applyNumberFormat="1" applyFont="1" applyFill="1" applyBorder="1" applyAlignment="1" applyProtection="1">
      <alignment vertical="top"/>
      <protection/>
    </xf>
    <xf numFmtId="0" fontId="2" fillId="0" borderId="0" xfId="77" applyFont="1" applyFill="1" applyAlignment="1">
      <alignment horizontal="left"/>
      <protection/>
    </xf>
    <xf numFmtId="0" fontId="1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173" fontId="1" fillId="0" borderId="0" xfId="0" applyNumberFormat="1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vertical="center" wrapText="1"/>
    </xf>
    <xf numFmtId="173" fontId="1" fillId="0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172" fontId="1" fillId="0" borderId="0" xfId="0" applyNumberFormat="1" applyFont="1" applyFill="1" applyBorder="1" applyAlignment="1">
      <alignment horizontal="left" wrapText="1"/>
    </xf>
    <xf numFmtId="0" fontId="31" fillId="0" borderId="0" xfId="0" applyFont="1" applyBorder="1" applyAlignment="1">
      <alignment vertical="top" wrapText="1"/>
    </xf>
    <xf numFmtId="174" fontId="32" fillId="0" borderId="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174" fontId="32" fillId="0" borderId="12" xfId="0" applyNumberFormat="1" applyFont="1" applyFill="1" applyBorder="1" applyAlignment="1">
      <alignment horizontal="right"/>
    </xf>
    <xf numFmtId="174" fontId="2" fillId="0" borderId="0" xfId="0" applyNumberFormat="1" applyFont="1" applyAlignment="1">
      <alignment/>
    </xf>
    <xf numFmtId="174" fontId="2" fillId="24" borderId="0" xfId="0" applyNumberFormat="1" applyFont="1" applyFill="1" applyAlignment="1">
      <alignment/>
    </xf>
    <xf numFmtId="0" fontId="8" fillId="0" borderId="10" xfId="0" applyFont="1" applyBorder="1" applyAlignment="1">
      <alignment wrapText="1"/>
    </xf>
    <xf numFmtId="174" fontId="1" fillId="0" borderId="10" xfId="0" applyNumberFormat="1" applyFont="1" applyBorder="1" applyAlignment="1">
      <alignment horizontal="right" wrapText="1"/>
    </xf>
    <xf numFmtId="174" fontId="1" fillId="24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right" wrapText="1"/>
    </xf>
    <xf numFmtId="174" fontId="2" fillId="24" borderId="10" xfId="0" applyNumberFormat="1" applyFont="1" applyFill="1" applyBorder="1" applyAlignment="1">
      <alignment horizontal="right" wrapText="1"/>
    </xf>
    <xf numFmtId="174" fontId="1" fillId="0" borderId="11" xfId="0" applyNumberFormat="1" applyFont="1" applyFill="1" applyBorder="1" applyAlignment="1">
      <alignment horizontal="right" wrapText="1"/>
    </xf>
    <xf numFmtId="174" fontId="0" fillId="0" borderId="0" xfId="0" applyNumberFormat="1" applyAlignment="1">
      <alignment/>
    </xf>
    <xf numFmtId="176" fontId="2" fillId="0" borderId="11" xfId="0" applyNumberFormat="1" applyFont="1" applyFill="1" applyBorder="1" applyAlignment="1">
      <alignment horizontal="right" wrapText="1"/>
    </xf>
    <xf numFmtId="174" fontId="2" fillId="0" borderId="11" xfId="0" applyNumberFormat="1" applyFont="1" applyBorder="1" applyAlignment="1">
      <alignment horizontal="right" wrapText="1"/>
    </xf>
    <xf numFmtId="174" fontId="2" fillId="24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174" fontId="2" fillId="0" borderId="10" xfId="0" applyNumberFormat="1" applyFont="1" applyFill="1" applyBorder="1" applyAlignment="1">
      <alignment horizontal="right" wrapText="1"/>
    </xf>
    <xf numFmtId="175" fontId="1" fillId="0" borderId="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174" fontId="1" fillId="0" borderId="11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17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174" fontId="2" fillId="0" borderId="0" xfId="0" applyNumberFormat="1" applyFont="1" applyBorder="1" applyAlignment="1">
      <alignment horizontal="right" wrapText="1"/>
    </xf>
    <xf numFmtId="0" fontId="2" fillId="24" borderId="0" xfId="0" applyFont="1" applyFill="1" applyAlignment="1">
      <alignment/>
    </xf>
    <xf numFmtId="174" fontId="32" fillId="24" borderId="0" xfId="0" applyNumberFormat="1" applyFont="1" applyFill="1" applyBorder="1" applyAlignment="1">
      <alignment horizontal="right" vertical="top" wrapText="1"/>
    </xf>
    <xf numFmtId="0" fontId="0" fillId="24" borderId="0" xfId="0" applyFill="1" applyAlignment="1">
      <alignment/>
    </xf>
    <xf numFmtId="0" fontId="1" fillId="24" borderId="12" xfId="0" applyFont="1" applyFill="1" applyBorder="1" applyAlignment="1">
      <alignment vertical="top" wrapText="1"/>
    </xf>
    <xf numFmtId="174" fontId="32" fillId="24" borderId="12" xfId="0" applyNumberFormat="1" applyFont="1" applyFill="1" applyBorder="1" applyAlignment="1">
      <alignment horizontal="right"/>
    </xf>
    <xf numFmtId="0" fontId="1" fillId="24" borderId="0" xfId="0" applyFont="1" applyFill="1" applyAlignment="1">
      <alignment vertical="top" wrapText="1"/>
    </xf>
    <xf numFmtId="174" fontId="2" fillId="24" borderId="0" xfId="0" applyNumberFormat="1" applyFont="1" applyFill="1" applyAlignment="1">
      <alignment horizontal="right" vertical="top" wrapText="1"/>
    </xf>
    <xf numFmtId="0" fontId="8" fillId="24" borderId="10" xfId="0" applyFont="1" applyFill="1" applyBorder="1" applyAlignment="1">
      <alignment wrapText="1"/>
    </xf>
    <xf numFmtId="0" fontId="2" fillId="24" borderId="11" xfId="0" applyFont="1" applyFill="1" applyBorder="1" applyAlignment="1">
      <alignment vertical="top" wrapText="1"/>
    </xf>
    <xf numFmtId="0" fontId="2" fillId="24" borderId="0" xfId="0" applyFont="1" applyFill="1" applyAlignment="1">
      <alignment vertical="top" wrapText="1"/>
    </xf>
    <xf numFmtId="174" fontId="2" fillId="24" borderId="0" xfId="0" applyNumberFormat="1" applyFont="1" applyFill="1" applyAlignment="1">
      <alignment horizontal="right" wrapText="1"/>
    </xf>
    <xf numFmtId="0" fontId="1" fillId="24" borderId="10" xfId="0" applyFont="1" applyFill="1" applyBorder="1" applyAlignment="1">
      <alignment vertical="top" wrapText="1"/>
    </xf>
    <xf numFmtId="0" fontId="7" fillId="24" borderId="11" xfId="0" applyFont="1" applyFill="1" applyBorder="1" applyAlignment="1">
      <alignment wrapText="1"/>
    </xf>
    <xf numFmtId="0" fontId="1" fillId="24" borderId="11" xfId="0" applyFont="1" applyFill="1" applyBorder="1" applyAlignment="1">
      <alignment vertical="top" wrapText="1"/>
    </xf>
    <xf numFmtId="174" fontId="1" fillId="24" borderId="11" xfId="0" applyNumberFormat="1" applyFont="1" applyFill="1" applyBorder="1" applyAlignment="1">
      <alignment horizontal="right" wrapText="1"/>
    </xf>
    <xf numFmtId="0" fontId="2" fillId="24" borderId="10" xfId="0" applyFont="1" applyFill="1" applyBorder="1" applyAlignment="1">
      <alignment vertical="top" wrapText="1"/>
    </xf>
    <xf numFmtId="174" fontId="1" fillId="24" borderId="11" xfId="0" applyNumberFormat="1" applyFont="1" applyFill="1" applyBorder="1" applyAlignment="1">
      <alignment wrapText="1"/>
    </xf>
    <xf numFmtId="0" fontId="1" fillId="0" borderId="0" xfId="75" applyFont="1" applyFill="1" applyBorder="1" applyAlignment="1">
      <alignment horizontal="left" wrapText="1"/>
      <protection/>
    </xf>
    <xf numFmtId="0" fontId="1" fillId="0" borderId="0" xfId="75" applyFont="1" applyFill="1" applyBorder="1" applyAlignment="1">
      <alignment horizontal="right" wrapText="1"/>
      <protection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vertical="center" wrapText="1"/>
    </xf>
    <xf numFmtId="173" fontId="1" fillId="0" borderId="12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wrapText="1"/>
    </xf>
    <xf numFmtId="174" fontId="2" fillId="20" borderId="11" xfId="0" applyNumberFormat="1" applyFont="1" applyFill="1" applyBorder="1" applyAlignment="1">
      <alignment horizontal="right"/>
    </xf>
    <xf numFmtId="0" fontId="33" fillId="0" borderId="0" xfId="71" applyFont="1" applyFill="1" applyAlignment="1" applyProtection="1">
      <alignment/>
      <protection/>
    </xf>
    <xf numFmtId="174" fontId="2" fillId="20" borderId="10" xfId="0" applyNumberFormat="1" applyFont="1" applyFill="1" applyBorder="1" applyAlignment="1">
      <alignment horizontal="right"/>
    </xf>
    <xf numFmtId="0" fontId="2" fillId="0" borderId="11" xfId="75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right" wrapText="1"/>
    </xf>
    <xf numFmtId="195" fontId="2" fillId="0" borderId="0" xfId="0" applyNumberFormat="1" applyFont="1" applyFill="1" applyAlignment="1">
      <alignment/>
    </xf>
    <xf numFmtId="174" fontId="2" fillId="20" borderId="11" xfId="0" applyNumberFormat="1" applyFont="1" applyFill="1" applyBorder="1" applyAlignment="1">
      <alignment horizontal="right" vertical="center"/>
    </xf>
    <xf numFmtId="174" fontId="1" fillId="20" borderId="11" xfId="79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right" wrapText="1"/>
    </xf>
    <xf numFmtId="174" fontId="2" fillId="20" borderId="11" xfId="79" applyNumberFormat="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174" fontId="1" fillId="0" borderId="0" xfId="79" applyNumberFormat="1" applyFont="1" applyFill="1" applyBorder="1" applyAlignment="1">
      <alignment horizontal="right" vertical="center"/>
      <protection/>
    </xf>
    <xf numFmtId="174" fontId="1" fillId="20" borderId="11" xfId="79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174" fontId="2" fillId="20" borderId="11" xfId="6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195" fontId="2" fillId="0" borderId="0" xfId="0" applyNumberFormat="1" applyFont="1" applyFill="1" applyBorder="1" applyAlignment="1">
      <alignment horizontal="right" wrapText="1"/>
    </xf>
    <xf numFmtId="0" fontId="2" fillId="0" borderId="0" xfId="80" applyFont="1" applyFill="1" applyAlignment="1">
      <alignment vertical="center"/>
      <protection/>
    </xf>
    <xf numFmtId="0" fontId="2" fillId="0" borderId="0" xfId="76" applyFont="1" applyFill="1" applyBorder="1" applyAlignment="1">
      <alignment vertical="center"/>
      <protection/>
    </xf>
    <xf numFmtId="0" fontId="2" fillId="0" borderId="0" xfId="81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6" applyFont="1" applyFill="1">
      <alignment/>
      <protection/>
    </xf>
    <xf numFmtId="174" fontId="2" fillId="20" borderId="11" xfId="78" applyNumberFormat="1" applyFont="1" applyFill="1" applyBorder="1" applyAlignment="1">
      <alignment horizontal="right"/>
      <protection/>
    </xf>
    <xf numFmtId="174" fontId="2" fillId="20" borderId="10" xfId="78" applyNumberFormat="1" applyFont="1" applyFill="1" applyBorder="1" applyAlignment="1">
      <alignment horizontal="right"/>
      <protection/>
    </xf>
    <xf numFmtId="0" fontId="1" fillId="0" borderId="0" xfId="76" applyFont="1" applyFill="1">
      <alignment/>
      <protection/>
    </xf>
    <xf numFmtId="174" fontId="1" fillId="20" borderId="10" xfId="78" applyNumberFormat="1" applyFont="1" applyFill="1" applyBorder="1" applyAlignment="1">
      <alignment horizontal="right"/>
      <protection/>
    </xf>
    <xf numFmtId="174" fontId="1" fillId="20" borderId="11" xfId="78" applyNumberFormat="1" applyFont="1" applyFill="1" applyBorder="1" applyAlignment="1">
      <alignment horizontal="right"/>
      <protection/>
    </xf>
    <xf numFmtId="174" fontId="2" fillId="20" borderId="0" xfId="78" applyNumberFormat="1" applyFont="1" applyFill="1" applyBorder="1" applyAlignment="1">
      <alignment horizontal="right"/>
      <protection/>
    </xf>
    <xf numFmtId="174" fontId="2" fillId="0" borderId="0" xfId="76" applyNumberFormat="1" applyFont="1" applyFill="1" applyBorder="1" applyAlignment="1">
      <alignment horizontal="center"/>
      <protection/>
    </xf>
    <xf numFmtId="174" fontId="2" fillId="0" borderId="0" xfId="0" applyNumberFormat="1" applyFont="1" applyFill="1" applyBorder="1" applyAlignment="1">
      <alignment horizontal="center"/>
    </xf>
    <xf numFmtId="0" fontId="1" fillId="0" borderId="0" xfId="75" applyFont="1" applyFill="1" applyBorder="1" applyAlignment="1">
      <alignment horizontal="center" vertical="center" wrapText="1"/>
      <protection/>
    </xf>
    <xf numFmtId="174" fontId="2" fillId="0" borderId="0" xfId="0" applyNumberFormat="1" applyFont="1" applyFill="1" applyAlignment="1">
      <alignment/>
    </xf>
    <xf numFmtId="173" fontId="2" fillId="0" borderId="0" xfId="76" applyNumberFormat="1" applyFont="1" applyFill="1" applyAlignment="1">
      <alignment horizontal="right"/>
      <protection/>
    </xf>
    <xf numFmtId="0" fontId="2" fillId="0" borderId="0" xfId="76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174" fontId="2" fillId="20" borderId="10" xfId="0" applyNumberFormat="1" applyFont="1" applyFill="1" applyBorder="1" applyAlignment="1">
      <alignment/>
    </xf>
    <xf numFmtId="174" fontId="2" fillId="0" borderId="1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4" fontId="1" fillId="2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4" fontId="1" fillId="20" borderId="0" xfId="0" applyNumberFormat="1" applyFont="1" applyFill="1" applyBorder="1" applyAlignment="1">
      <alignment horizontal="right"/>
    </xf>
    <xf numFmtId="174" fontId="1" fillId="2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173" fontId="1" fillId="20" borderId="1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horizontal="center"/>
    </xf>
    <xf numFmtId="197" fontId="2" fillId="0" borderId="0" xfId="0" applyNumberFormat="1" applyFont="1" applyFill="1" applyBorder="1" applyAlignment="1">
      <alignment horizontal="center"/>
    </xf>
    <xf numFmtId="0" fontId="4" fillId="0" borderId="0" xfId="75" applyFont="1" applyFill="1" applyBorder="1" applyAlignment="1">
      <alignment vertical="center" wrapText="1"/>
      <protection/>
    </xf>
    <xf numFmtId="0" fontId="5" fillId="0" borderId="0" xfId="75" applyFont="1" applyFill="1" applyBorder="1" applyAlignment="1">
      <alignment horizontal="right" vertical="center" wrapText="1"/>
      <protection/>
    </xf>
    <xf numFmtId="0" fontId="4" fillId="0" borderId="0" xfId="75" applyFont="1" applyFill="1" applyBorder="1" applyAlignment="1">
      <alignment horizontal="center" vertical="center" wrapText="1"/>
      <protection/>
    </xf>
    <xf numFmtId="0" fontId="4" fillId="0" borderId="0" xfId="75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4" fontId="1" fillId="2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75" applyFont="1" applyFill="1" applyBorder="1" applyAlignment="1">
      <alignment horizontal="left" vertical="center"/>
      <protection/>
    </xf>
    <xf numFmtId="0" fontId="1" fillId="0" borderId="0" xfId="75" applyFont="1" applyFill="1" applyBorder="1" applyAlignment="1">
      <alignment horizontal="left" vertical="center"/>
      <protection/>
    </xf>
    <xf numFmtId="0" fontId="1" fillId="0" borderId="0" xfId="75" applyFont="1" applyFill="1" applyBorder="1" applyAlignment="1">
      <alignment vertical="center"/>
      <protection/>
    </xf>
    <xf numFmtId="0" fontId="1" fillId="0" borderId="0" xfId="75" applyFont="1" applyFill="1" applyBorder="1" applyAlignment="1">
      <alignment horizontal="left" wrapText="1"/>
      <protection/>
    </xf>
    <xf numFmtId="0" fontId="1" fillId="0" borderId="0" xfId="75" applyFont="1" applyFill="1" applyBorder="1" applyAlignment="1">
      <alignment horizontal="right" wrapText="1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BAL" xfId="75"/>
    <cellStyle name="Normal_Financial statements 2000 Alcomet" xfId="76"/>
    <cellStyle name="Normal_Financial statements_bg model 2002" xfId="77"/>
    <cellStyle name="Normal_FS_SOPHARMA_2005 (2)" xfId="78"/>
    <cellStyle name="Normal_P&amp;L" xfId="79"/>
    <cellStyle name="Normal_P&amp;L_Financial statements_bg model 2002" xfId="80"/>
    <cellStyle name="Normal_Sheet2" xfId="81"/>
    <cellStyle name="Note" xfId="82"/>
    <cellStyle name="Output" xfId="83"/>
    <cellStyle name="Percent" xfId="84"/>
    <cellStyle name="Title" xfId="85"/>
    <cellStyle name="Total" xfId="86"/>
    <cellStyle name="Warning Text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Бележка" xfId="94"/>
    <cellStyle name="Вход" xfId="95"/>
    <cellStyle name="Добър" xfId="96"/>
    <cellStyle name="Заглавие" xfId="97"/>
    <cellStyle name="Заглавие 1" xfId="98"/>
    <cellStyle name="Заглавие 2" xfId="99"/>
    <cellStyle name="Заглавие 3" xfId="100"/>
    <cellStyle name="Заглавие 4" xfId="101"/>
    <cellStyle name="Изход" xfId="102"/>
    <cellStyle name="Изчисление" xfId="103"/>
    <cellStyle name="Контролна клетка" xfId="104"/>
    <cellStyle name="Лош" xfId="105"/>
    <cellStyle name="Неутрален" xfId="106"/>
    <cellStyle name="Обяснителен текст" xfId="107"/>
    <cellStyle name="Предупредителен текст" xfId="108"/>
    <cellStyle name="Свързана клетка" xfId="109"/>
    <cellStyle name="Сума" xfId="110"/>
  </cellStyles>
  <dxfs count="3">
    <dxf>
      <fill>
        <patternFill>
          <bgColor indexed="10"/>
        </patternFill>
      </fill>
    </dxf>
    <dxf>
      <font>
        <color indexed="9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2003-finsi\accf\F_DATA\GFO\&#1043;&#1060;&#1054;2009\02%20&#1050;&#1054;&#1053;&#1057;&#1054;&#1051;&#1048;&#1044;&#1040;&#1062;&#1048;&#1071;%202009\&#1050;&#1054;&#1053;&#1057;&#1054;&#1051;&#1048;&#1044;&#1048;&#1056;&#1040;&#1053;%20&#1054;&#1058;&#1063;&#1045;&#1058;%202009\&#1063;&#1077;&#1088;&#1085;&#1086;&#1074;&#1072;%20SH_MSS_new_report_Raboten_-_Consolidi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З"/>
      <sheetName val="Съд"/>
      <sheetName val="Доклад"/>
      <sheetName val="Баланс"/>
      <sheetName val="ОВД"/>
      <sheetName val="ОПП"/>
      <sheetName val="ОСК"/>
      <sheetName val="промяна счет.политика"/>
      <sheetName val="Сегменти"/>
      <sheetName val="ДМА"/>
      <sheetName val="ДФА"/>
      <sheetName val="НТА"/>
      <sheetName val="ТА"/>
      <sheetName val="СК"/>
      <sheetName val="Резерви"/>
      <sheetName val="Лизинг"/>
      <sheetName val="4.опер.лизинг"/>
      <sheetName val="5.инвестиционни имоти"/>
      <sheetName val="8.дълг.фин.активи"/>
      <sheetName val="9.облигации"/>
      <sheetName val="12.договори строителство"/>
      <sheetName val="13.краткоср.фин.активи"/>
      <sheetName val="13.1.активи държани за продажба"/>
      <sheetName val="НТП"/>
      <sheetName val="ТП"/>
      <sheetName val="Бел.ОПР"/>
      <sheetName val="26.заеми"/>
      <sheetName val="26.2.заеми справедлива"/>
      <sheetName val="28.1.данъчни вземания"/>
      <sheetName val="37.други финансови позиции"/>
      <sheetName val="39.доход на акция"/>
      <sheetName val="Свързани лица"/>
      <sheetName val="43.1.валутен риск"/>
      <sheetName val="43.2.лихвен риск"/>
      <sheetName val="43.3.кредитен риск"/>
      <sheetName val="43.4.ликвиден риск"/>
      <sheetName val="43.5.катег.фин.активи и пасив"/>
      <sheetName val="Управление на капитала"/>
      <sheetName val="Справки доклад"/>
      <sheetName val="Показатели"/>
      <sheetName val="СД"/>
    </sheetNames>
    <sheetDataSet>
      <sheetData sheetId="0">
        <row r="1">
          <cell r="E1" t="str">
            <v>СИЕНИТ ХОЛДИНГ АД</v>
          </cell>
        </row>
        <row r="6">
          <cell r="E6" t="str">
            <v>Валентин Кънчев Кънчев</v>
          </cell>
        </row>
        <row r="7">
          <cell r="E7" t="str">
            <v>Спас Лазаров Бакъров</v>
          </cell>
        </row>
      </sheetData>
      <sheetData sheetId="5">
        <row r="1">
          <cell r="A1" t="str">
            <v>СИЕНИТ ХОЛДИНГ 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C9" sqref="C9:C10"/>
    </sheetView>
  </sheetViews>
  <sheetFormatPr defaultColWidth="9.140625" defaultRowHeight="12.75"/>
  <cols>
    <col min="1" max="1" width="48.8515625" style="30" customWidth="1"/>
    <col min="2" max="2" width="12.8515625" style="172" customWidth="1"/>
    <col min="3" max="4" width="11.28125" style="22" bestFit="1" customWidth="1"/>
    <col min="5" max="5" width="21.00390625" style="22" bestFit="1" customWidth="1"/>
    <col min="6" max="6" width="20.00390625" style="22" customWidth="1"/>
    <col min="7" max="16384" width="9.140625" style="22" customWidth="1"/>
  </cols>
  <sheetData>
    <row r="1" spans="1:4" ht="11.25">
      <c r="A1" s="1" t="str">
        <f>+'[1]ОВД'!A1</f>
        <v>СИЕНИТ ХОЛДИНГ АД</v>
      </c>
      <c r="B1" s="169"/>
      <c r="C1" s="170"/>
      <c r="D1" s="170"/>
    </row>
    <row r="2" spans="1:4" ht="11.25">
      <c r="A2" s="239" t="s">
        <v>137</v>
      </c>
      <c r="B2" s="239"/>
      <c r="C2" s="239"/>
      <c r="D2" s="239"/>
    </row>
    <row r="3" spans="1:4" ht="11.25">
      <c r="A3" s="2">
        <v>40724</v>
      </c>
      <c r="B3" s="171"/>
      <c r="C3" s="3"/>
      <c r="D3" s="3"/>
    </row>
    <row r="4" spans="1:4" ht="11.25">
      <c r="A4" s="4"/>
      <c r="C4" s="173">
        <v>40724</v>
      </c>
      <c r="D4" s="173">
        <v>40543</v>
      </c>
    </row>
    <row r="5" spans="1:4" ht="13.5" customHeight="1" thickBot="1">
      <c r="A5" s="240" t="s">
        <v>114</v>
      </c>
      <c r="B5" s="240"/>
      <c r="C5" s="174" t="s">
        <v>0</v>
      </c>
      <c r="D5" s="174" t="s">
        <v>0</v>
      </c>
    </row>
    <row r="6" spans="1:4" ht="13.5" customHeight="1" thickTop="1">
      <c r="A6" s="5"/>
      <c r="B6" s="5"/>
      <c r="C6" s="6"/>
      <c r="D6" s="7"/>
    </row>
    <row r="7" spans="1:4" ht="11.25">
      <c r="A7" s="1" t="s">
        <v>1</v>
      </c>
      <c r="B7" s="175"/>
      <c r="C7" s="8"/>
      <c r="D7" s="8"/>
    </row>
    <row r="8" spans="1:4" ht="11.25">
      <c r="A8" s="9" t="s">
        <v>2</v>
      </c>
      <c r="B8" s="176"/>
      <c r="C8" s="10"/>
      <c r="D8" s="10"/>
    </row>
    <row r="9" spans="1:5" ht="12.75">
      <c r="A9" s="11" t="s">
        <v>3</v>
      </c>
      <c r="B9"/>
      <c r="C9" s="177">
        <v>90279</v>
      </c>
      <c r="D9" s="12">
        <v>91862</v>
      </c>
      <c r="E9" s="178"/>
    </row>
    <row r="10" spans="1:5" ht="12.75">
      <c r="A10" s="14" t="s">
        <v>12</v>
      </c>
      <c r="B10" s="238"/>
      <c r="C10" s="179">
        <v>16468</v>
      </c>
      <c r="D10" s="13">
        <v>16274</v>
      </c>
      <c r="E10" s="178"/>
    </row>
    <row r="11" spans="1:4" ht="11.25">
      <c r="A11" s="180" t="s">
        <v>13</v>
      </c>
      <c r="B11" s="181"/>
      <c r="C11" s="177">
        <v>31</v>
      </c>
      <c r="D11" s="12">
        <v>38</v>
      </c>
    </row>
    <row r="12" spans="1:6" ht="11.25">
      <c r="A12" s="180" t="s">
        <v>17</v>
      </c>
      <c r="B12" s="181"/>
      <c r="C12" s="177">
        <v>33318</v>
      </c>
      <c r="D12" s="12">
        <v>33320</v>
      </c>
      <c r="F12" s="182"/>
    </row>
    <row r="13" spans="1:4" ht="11.25">
      <c r="A13" s="180" t="s">
        <v>138</v>
      </c>
      <c r="B13" s="181"/>
      <c r="C13" s="177">
        <v>965</v>
      </c>
      <c r="D13" s="12">
        <v>529</v>
      </c>
    </row>
    <row r="14" spans="1:4" ht="11.25">
      <c r="A14" s="180" t="s">
        <v>140</v>
      </c>
      <c r="B14" s="181"/>
      <c r="C14" s="177">
        <v>35964</v>
      </c>
      <c r="D14" s="12">
        <v>43498</v>
      </c>
    </row>
    <row r="15" spans="1:4" ht="11.25">
      <c r="A15" s="180" t="s">
        <v>19</v>
      </c>
      <c r="B15" s="181"/>
      <c r="C15" s="183">
        <v>215</v>
      </c>
      <c r="D15" s="15">
        <v>215</v>
      </c>
    </row>
    <row r="16" spans="1:4" ht="11.25">
      <c r="A16" s="16" t="s">
        <v>20</v>
      </c>
      <c r="B16" s="176"/>
      <c r="C16" s="184">
        <f>SUM(C9:C15)</f>
        <v>177240</v>
      </c>
      <c r="D16" s="17">
        <f>SUM(D9:D15)</f>
        <v>185736</v>
      </c>
    </row>
    <row r="17" spans="1:4" ht="11.25">
      <c r="A17" s="1" t="s">
        <v>21</v>
      </c>
      <c r="B17" s="185"/>
      <c r="C17" s="18"/>
      <c r="D17" s="13"/>
    </row>
    <row r="18" spans="1:4" ht="11.25">
      <c r="A18" s="11" t="s">
        <v>22</v>
      </c>
      <c r="B18" s="181"/>
      <c r="C18" s="186">
        <v>34975</v>
      </c>
      <c r="D18" s="12">
        <v>38662</v>
      </c>
    </row>
    <row r="19" spans="1:7" ht="11.25">
      <c r="A19" s="11" t="s">
        <v>23</v>
      </c>
      <c r="B19" s="181"/>
      <c r="C19" s="186">
        <v>23178</v>
      </c>
      <c r="D19" s="12">
        <v>12863</v>
      </c>
      <c r="E19" s="182"/>
      <c r="G19" s="182"/>
    </row>
    <row r="20" spans="1:4" ht="11.25">
      <c r="A20" s="11" t="s">
        <v>24</v>
      </c>
      <c r="B20" s="181"/>
      <c r="C20" s="186">
        <v>19018</v>
      </c>
      <c r="D20" s="12">
        <v>26318</v>
      </c>
    </row>
    <row r="21" spans="1:4" ht="11.25">
      <c r="A21" s="187" t="s">
        <v>25</v>
      </c>
      <c r="B21" s="181"/>
      <c r="C21" s="177">
        <v>3657</v>
      </c>
      <c r="D21" s="12">
        <v>5042</v>
      </c>
    </row>
    <row r="22" spans="1:4" ht="11.25">
      <c r="A22" s="187" t="s">
        <v>26</v>
      </c>
      <c r="B22" s="188"/>
      <c r="C22" s="177">
        <v>1128</v>
      </c>
      <c r="D22" s="12">
        <v>1242</v>
      </c>
    </row>
    <row r="23" spans="1:4" ht="11.25">
      <c r="A23" s="11" t="s">
        <v>27</v>
      </c>
      <c r="B23" s="181"/>
      <c r="C23" s="177">
        <v>3663</v>
      </c>
      <c r="D23" s="12">
        <v>2679</v>
      </c>
    </row>
    <row r="24" spans="1:4" ht="11.25">
      <c r="A24" s="19" t="s">
        <v>28</v>
      </c>
      <c r="B24" s="176"/>
      <c r="C24" s="184">
        <f>SUM(C18:C23)</f>
        <v>85619</v>
      </c>
      <c r="D24" s="17">
        <f>SUM(D18:D23)</f>
        <v>86806</v>
      </c>
    </row>
    <row r="25" spans="1:4" ht="11.25">
      <c r="A25" s="9" t="s">
        <v>29</v>
      </c>
      <c r="B25" s="176"/>
      <c r="C25" s="184">
        <f>SUM(C16+C24)</f>
        <v>262859</v>
      </c>
      <c r="D25" s="17">
        <f>SUM(D16+D24)</f>
        <v>272542</v>
      </c>
    </row>
    <row r="26" spans="1:4" ht="11.25">
      <c r="A26" s="20"/>
      <c r="B26" s="189"/>
      <c r="C26" s="23"/>
      <c r="D26" s="190"/>
    </row>
    <row r="27" spans="1:4" ht="11.25">
      <c r="A27" s="20" t="s">
        <v>30</v>
      </c>
      <c r="B27" s="47"/>
      <c r="C27" s="23"/>
      <c r="D27" s="23"/>
    </row>
    <row r="28" spans="1:4" ht="11.25" customHeight="1">
      <c r="A28" s="241" t="s">
        <v>31</v>
      </c>
      <c r="B28" s="241"/>
      <c r="C28" s="24"/>
      <c r="D28" s="24"/>
    </row>
    <row r="29" spans="1:4" ht="11.25">
      <c r="A29" s="11" t="s">
        <v>32</v>
      </c>
      <c r="B29" s="181"/>
      <c r="C29" s="177">
        <v>1000</v>
      </c>
      <c r="D29" s="12">
        <v>1000</v>
      </c>
    </row>
    <row r="30" spans="1:4" ht="11.25">
      <c r="A30" s="11" t="s">
        <v>33</v>
      </c>
      <c r="B30" s="181"/>
      <c r="C30" s="177">
        <v>17603</v>
      </c>
      <c r="D30" s="12">
        <v>17604</v>
      </c>
    </row>
    <row r="31" spans="1:4" ht="11.25">
      <c r="A31" s="11" t="s">
        <v>35</v>
      </c>
      <c r="B31" s="181"/>
      <c r="C31" s="177">
        <v>78157</v>
      </c>
      <c r="D31" s="12">
        <v>77384</v>
      </c>
    </row>
    <row r="32" spans="1:4" ht="11.25">
      <c r="A32" s="11" t="s">
        <v>36</v>
      </c>
      <c r="B32" s="181" t="s">
        <v>139</v>
      </c>
      <c r="C32" s="177">
        <v>1143</v>
      </c>
      <c r="D32" s="12">
        <v>2563</v>
      </c>
    </row>
    <row r="33" spans="1:4" ht="11.25">
      <c r="A33" s="19" t="s">
        <v>37</v>
      </c>
      <c r="B33" s="181"/>
      <c r="C33" s="191">
        <f>SUM(C29:C32)</f>
        <v>97903</v>
      </c>
      <c r="D33" s="25">
        <f>SUM(D29:D32)</f>
        <v>98551</v>
      </c>
    </row>
    <row r="34" spans="1:4" ht="11.25">
      <c r="A34" s="26"/>
      <c r="B34" s="192"/>
      <c r="C34" s="27"/>
      <c r="D34" s="27"/>
    </row>
    <row r="35" spans="1:4" ht="11.25">
      <c r="A35" s="1" t="s">
        <v>38</v>
      </c>
      <c r="B35" s="185"/>
      <c r="C35" s="13"/>
      <c r="D35" s="13"/>
    </row>
    <row r="36" spans="1:4" ht="11.25">
      <c r="A36" s="9" t="s">
        <v>39</v>
      </c>
      <c r="B36" s="181"/>
      <c r="C36" s="12"/>
      <c r="D36" s="12"/>
    </row>
    <row r="37" spans="1:4" ht="11.25">
      <c r="A37" s="11" t="s">
        <v>40</v>
      </c>
      <c r="B37" s="181"/>
      <c r="C37" s="177">
        <v>22483</v>
      </c>
      <c r="D37" s="12">
        <v>24796</v>
      </c>
    </row>
    <row r="38" spans="1:4" ht="11.25">
      <c r="A38" s="11" t="s">
        <v>41</v>
      </c>
      <c r="B38" s="181"/>
      <c r="C38" s="177"/>
      <c r="D38" s="12"/>
    </row>
    <row r="39" spans="1:4" ht="11.25">
      <c r="A39" s="11" t="s">
        <v>42</v>
      </c>
      <c r="B39" s="181"/>
      <c r="C39" s="177">
        <v>13939</v>
      </c>
      <c r="D39" s="12">
        <v>13791</v>
      </c>
    </row>
    <row r="40" spans="1:4" ht="11.25">
      <c r="A40" s="180" t="s">
        <v>43</v>
      </c>
      <c r="B40" s="181"/>
      <c r="C40" s="177">
        <v>6140</v>
      </c>
      <c r="D40" s="12">
        <v>5589</v>
      </c>
    </row>
    <row r="41" spans="1:4" ht="11.25">
      <c r="A41" s="180" t="s">
        <v>45</v>
      </c>
      <c r="B41" s="181"/>
      <c r="C41" s="177">
        <v>11411</v>
      </c>
      <c r="D41" s="12">
        <v>12339</v>
      </c>
    </row>
    <row r="42" spans="1:4" ht="11.25">
      <c r="A42" s="180" t="s">
        <v>46</v>
      </c>
      <c r="B42" s="181"/>
      <c r="C42" s="177">
        <v>12014</v>
      </c>
      <c r="D42" s="12">
        <v>15955</v>
      </c>
    </row>
    <row r="43" spans="1:4" ht="11.25">
      <c r="A43" s="11" t="s">
        <v>47</v>
      </c>
      <c r="B43" s="181"/>
      <c r="C43" s="177">
        <v>1148</v>
      </c>
      <c r="D43" s="12">
        <v>1153</v>
      </c>
    </row>
    <row r="44" spans="1:4" ht="11.25">
      <c r="A44" s="16" t="s">
        <v>48</v>
      </c>
      <c r="B44" s="176"/>
      <c r="C44" s="191">
        <f>SUM(C37:C43)</f>
        <v>67135</v>
      </c>
      <c r="D44" s="25">
        <f>SUM(D37:D43)</f>
        <v>73623</v>
      </c>
    </row>
    <row r="45" spans="1:4" ht="11.25">
      <c r="A45" s="9" t="s">
        <v>49</v>
      </c>
      <c r="B45" s="193"/>
      <c r="C45" s="29"/>
      <c r="D45" s="29"/>
    </row>
    <row r="46" spans="1:4" ht="11.25">
      <c r="A46" s="28" t="s">
        <v>50</v>
      </c>
      <c r="B46" s="181"/>
      <c r="C46" s="177">
        <f>40122+3551+249</f>
        <v>43922</v>
      </c>
      <c r="D46" s="12">
        <v>48408</v>
      </c>
    </row>
    <row r="47" spans="1:4" ht="11.25">
      <c r="A47" s="28" t="s">
        <v>44</v>
      </c>
      <c r="B47" s="181"/>
      <c r="C47" s="177">
        <v>9213</v>
      </c>
      <c r="D47" s="12">
        <v>9471</v>
      </c>
    </row>
    <row r="48" spans="1:4" ht="11.25">
      <c r="A48" s="28" t="s">
        <v>51</v>
      </c>
      <c r="B48" s="181"/>
      <c r="C48" s="194">
        <v>17149</v>
      </c>
      <c r="D48" s="12">
        <v>17842</v>
      </c>
    </row>
    <row r="49" spans="1:4" ht="11.25">
      <c r="A49" s="28" t="s">
        <v>52</v>
      </c>
      <c r="B49" s="181"/>
      <c r="C49" s="194">
        <v>966</v>
      </c>
      <c r="D49" s="12">
        <v>1930</v>
      </c>
    </row>
    <row r="50" spans="1:4" ht="11.25">
      <c r="A50" s="28" t="s">
        <v>53</v>
      </c>
      <c r="B50" s="181"/>
      <c r="C50" s="194">
        <v>18039</v>
      </c>
      <c r="D50" s="12">
        <v>15186</v>
      </c>
    </row>
    <row r="51" spans="1:4" ht="11.25">
      <c r="A51" s="28" t="s">
        <v>153</v>
      </c>
      <c r="B51" s="181"/>
      <c r="C51" s="177">
        <v>8532</v>
      </c>
      <c r="D51" s="12">
        <v>7531</v>
      </c>
    </row>
    <row r="52" spans="1:4" ht="11.25">
      <c r="A52" s="19" t="s">
        <v>54</v>
      </c>
      <c r="B52" s="176"/>
      <c r="C52" s="191">
        <f>SUM(C46:C51)</f>
        <v>97821</v>
      </c>
      <c r="D52" s="25">
        <f>SUM(D46:D51)</f>
        <v>100368</v>
      </c>
    </row>
    <row r="53" spans="1:4" ht="11.25">
      <c r="A53" s="9" t="s">
        <v>55</v>
      </c>
      <c r="B53" s="176"/>
      <c r="C53" s="191">
        <f>C44+C52</f>
        <v>164956</v>
      </c>
      <c r="D53" s="25">
        <f>D44+D52</f>
        <v>173991</v>
      </c>
    </row>
    <row r="54" spans="1:4" ht="11.25">
      <c r="A54" s="9" t="s">
        <v>56</v>
      </c>
      <c r="B54" s="176"/>
      <c r="C54" s="191">
        <f>C33+C53</f>
        <v>262859</v>
      </c>
      <c r="D54" s="25">
        <f>D33+D53</f>
        <v>272542</v>
      </c>
    </row>
    <row r="55" spans="1:4" ht="11.25">
      <c r="A55" s="31"/>
      <c r="B55" s="192"/>
      <c r="C55" s="21">
        <f>IF((C54-C25)=0,0)</f>
        <v>0</v>
      </c>
      <c r="D55" s="21">
        <f>IF((D54-D25)=0,0)</f>
        <v>0</v>
      </c>
    </row>
    <row r="56" spans="1:4" ht="11.25">
      <c r="A56" s="80"/>
      <c r="B56" s="195"/>
      <c r="C56" s="21"/>
      <c r="D56" s="21"/>
    </row>
    <row r="57" spans="1:4" ht="11.25">
      <c r="A57" s="32"/>
      <c r="B57" s="196"/>
      <c r="C57" s="32"/>
      <c r="D57" s="32"/>
    </row>
    <row r="58" spans="1:4" s="46" customFormat="1" ht="11.25">
      <c r="A58" s="109" t="s">
        <v>121</v>
      </c>
      <c r="B58" s="197"/>
      <c r="C58" s="45"/>
      <c r="D58" s="45"/>
    </row>
    <row r="59" spans="1:4" s="46" customFormat="1" ht="11.25">
      <c r="A59" s="33" t="str">
        <f>+'[1]Т'!E6</f>
        <v>Валентин Кънчев Кънчев</v>
      </c>
      <c r="B59" s="197"/>
      <c r="C59" s="45"/>
      <c r="D59" s="45"/>
    </row>
    <row r="60" spans="1:4" s="46" customFormat="1" ht="11.25">
      <c r="A60" s="53"/>
      <c r="B60" s="197"/>
      <c r="C60" s="45"/>
      <c r="D60" s="45"/>
    </row>
    <row r="61" spans="1:4" s="46" customFormat="1" ht="11.25">
      <c r="A61" s="167" t="s">
        <v>122</v>
      </c>
      <c r="B61" s="197"/>
      <c r="C61" s="45"/>
      <c r="D61" s="45"/>
    </row>
    <row r="62" spans="1:4" s="46" customFormat="1" ht="11.25">
      <c r="A62" s="168" t="str">
        <f>+'[1]Т'!E7</f>
        <v>Спас Лазаров Бакъров</v>
      </c>
      <c r="B62" s="197"/>
      <c r="C62" s="45"/>
      <c r="D62" s="45"/>
    </row>
    <row r="63" spans="1:4" s="46" customFormat="1" ht="11.25">
      <c r="A63" s="53"/>
      <c r="B63" s="197"/>
      <c r="C63" s="45"/>
      <c r="D63" s="45"/>
    </row>
    <row r="64" spans="1:4" s="46" customFormat="1" ht="11.25">
      <c r="A64" s="167"/>
      <c r="B64" s="197"/>
      <c r="C64" s="45"/>
      <c r="D64" s="45"/>
    </row>
    <row r="65" ht="11.25">
      <c r="A65" s="168"/>
    </row>
    <row r="68" ht="11.25">
      <c r="A68" s="198"/>
    </row>
    <row r="69" ht="11.25">
      <c r="A69" s="198"/>
    </row>
    <row r="70" ht="11.25">
      <c r="A70" s="198"/>
    </row>
  </sheetData>
  <sheetProtection/>
  <mergeCells count="3">
    <mergeCell ref="A2:D2"/>
    <mergeCell ref="A5:B5"/>
    <mergeCell ref="A28:B28"/>
  </mergeCells>
  <conditionalFormatting sqref="C55:D56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62.28125" style="53" bestFit="1" customWidth="1"/>
    <col min="2" max="2" width="8.8515625" style="45" customWidth="1"/>
    <col min="3" max="4" width="11.28125" style="45" bestFit="1" customWidth="1"/>
    <col min="5" max="6" width="18.140625" style="46" customWidth="1"/>
    <col min="7" max="16384" width="9.140625" style="46" customWidth="1"/>
  </cols>
  <sheetData>
    <row r="1" spans="1:4" ht="11.25">
      <c r="A1" s="242" t="str">
        <f>'[1]Т'!E1</f>
        <v>СИЕНИТ ХОЛДИНГ АД</v>
      </c>
      <c r="B1" s="242"/>
      <c r="C1" s="242"/>
      <c r="D1" s="242"/>
    </row>
    <row r="2" spans="1:4" s="80" customFormat="1" ht="11.25">
      <c r="A2" s="243" t="s">
        <v>142</v>
      </c>
      <c r="B2" s="243"/>
      <c r="C2" s="243"/>
      <c r="D2" s="243"/>
    </row>
    <row r="3" spans="1:4" ht="11.25">
      <c r="A3" s="123">
        <v>40724</v>
      </c>
      <c r="B3" s="46"/>
      <c r="C3" s="35"/>
      <c r="D3" s="118"/>
    </row>
    <row r="4" spans="1:4" ht="11.25">
      <c r="A4" s="31"/>
      <c r="B4" s="46"/>
      <c r="C4" s="173">
        <v>40724</v>
      </c>
      <c r="D4" s="173">
        <v>40359</v>
      </c>
    </row>
    <row r="5" spans="1:4" ht="12" thickBot="1">
      <c r="A5" s="240" t="s">
        <v>114</v>
      </c>
      <c r="B5" s="240"/>
      <c r="C5" s="174" t="s">
        <v>0</v>
      </c>
      <c r="D5" s="174" t="s">
        <v>0</v>
      </c>
    </row>
    <row r="6" spans="1:4" ht="12" thickTop="1">
      <c r="A6" s="5"/>
      <c r="B6" s="5"/>
      <c r="C6" s="7"/>
      <c r="D6" s="7"/>
    </row>
    <row r="7" spans="1:6" ht="11.25">
      <c r="A7" s="14" t="s">
        <v>57</v>
      </c>
      <c r="B7" s="216"/>
      <c r="C7" s="217">
        <v>59900</v>
      </c>
      <c r="D7" s="218">
        <v>101921</v>
      </c>
      <c r="F7" s="219"/>
    </row>
    <row r="8" spans="1:6" ht="11.25">
      <c r="A8" s="14" t="s">
        <v>143</v>
      </c>
      <c r="B8" s="216"/>
      <c r="C8" s="217">
        <v>-3963</v>
      </c>
      <c r="D8" s="218">
        <v>-7304</v>
      </c>
      <c r="F8" s="219"/>
    </row>
    <row r="9" spans="1:4" ht="11.25">
      <c r="A9" s="14" t="s">
        <v>58</v>
      </c>
      <c r="B9" s="216"/>
      <c r="C9" s="217"/>
      <c r="D9" s="218">
        <v>28</v>
      </c>
    </row>
    <row r="10" spans="1:4" ht="11.25">
      <c r="A10" s="19" t="s">
        <v>59</v>
      </c>
      <c r="B10" s="48"/>
      <c r="C10" s="237">
        <f>SUM(C7:C9)</f>
        <v>55937</v>
      </c>
      <c r="D10" s="36">
        <f>SUM(D7:D9)</f>
        <v>94645</v>
      </c>
    </row>
    <row r="11" spans="1:4" ht="11.25">
      <c r="A11" s="26"/>
      <c r="C11" s="21"/>
      <c r="D11" s="21"/>
    </row>
    <row r="12" spans="1:4" ht="11.25">
      <c r="A12" s="14" t="s">
        <v>60</v>
      </c>
      <c r="B12" s="216"/>
      <c r="C12" s="179">
        <v>-3009</v>
      </c>
      <c r="D12" s="13">
        <v>-3540</v>
      </c>
    </row>
    <row r="13" spans="1:4" ht="11.25">
      <c r="A13" s="11"/>
      <c r="B13" s="48"/>
      <c r="C13" s="12"/>
      <c r="D13" s="12"/>
    </row>
    <row r="14" spans="1:4" ht="11.25">
      <c r="A14" s="11" t="s">
        <v>61</v>
      </c>
      <c r="B14" s="48"/>
      <c r="C14" s="177">
        <v>3712</v>
      </c>
      <c r="D14" s="12">
        <v>3288</v>
      </c>
    </row>
    <row r="15" spans="1:4" ht="11.25">
      <c r="A15" s="11" t="s">
        <v>62</v>
      </c>
      <c r="B15" s="48"/>
      <c r="C15" s="177">
        <v>-13372</v>
      </c>
      <c r="D15" s="12">
        <v>-9620</v>
      </c>
    </row>
    <row r="16" spans="1:4" ht="11.25">
      <c r="A16" s="220" t="s">
        <v>63</v>
      </c>
      <c r="B16" s="216"/>
      <c r="C16" s="179">
        <v>-31958</v>
      </c>
      <c r="D16" s="13">
        <v>-56085</v>
      </c>
    </row>
    <row r="17" spans="1:4" ht="11.25">
      <c r="A17" s="11" t="s">
        <v>64</v>
      </c>
      <c r="B17" s="48"/>
      <c r="C17" s="177">
        <v>-4703</v>
      </c>
      <c r="D17" s="12">
        <v>-5779</v>
      </c>
    </row>
    <row r="18" spans="1:4" ht="11.25">
      <c r="A18" s="11" t="s">
        <v>65</v>
      </c>
      <c r="B18" s="48"/>
      <c r="C18" s="177">
        <v>-2795</v>
      </c>
      <c r="D18" s="12">
        <v>-3257</v>
      </c>
    </row>
    <row r="19" spans="1:4" ht="11.25">
      <c r="A19" s="11" t="s">
        <v>66</v>
      </c>
      <c r="B19" s="48"/>
      <c r="C19" s="177">
        <v>-1302</v>
      </c>
      <c r="D19" s="12">
        <v>-630</v>
      </c>
    </row>
    <row r="20" spans="1:4" ht="11.25">
      <c r="A20" s="19" t="s">
        <v>67</v>
      </c>
      <c r="B20" s="48"/>
      <c r="C20" s="237">
        <f>SUM(C15:C19)</f>
        <v>-54130</v>
      </c>
      <c r="D20" s="36">
        <f>SUM(D15:D19)</f>
        <v>-75371</v>
      </c>
    </row>
    <row r="21" spans="1:4" ht="11.25">
      <c r="A21" s="31"/>
      <c r="C21" s="21"/>
      <c r="D21" s="21"/>
    </row>
    <row r="22" spans="1:4" ht="11.25">
      <c r="A22" s="37" t="s">
        <v>68</v>
      </c>
      <c r="B22" s="216"/>
      <c r="C22" s="221">
        <f>SUM(C7:C19)-C10</f>
        <v>2510</v>
      </c>
      <c r="D22" s="36">
        <f>SUM(D7:D19)-D10</f>
        <v>19022</v>
      </c>
    </row>
    <row r="23" spans="1:4" ht="11.25">
      <c r="A23" s="31"/>
      <c r="C23" s="21"/>
      <c r="D23" s="21"/>
    </row>
    <row r="24" spans="1:4" ht="11.25">
      <c r="A24" s="14" t="s">
        <v>69</v>
      </c>
      <c r="B24" s="216"/>
      <c r="C24" s="179">
        <v>5</v>
      </c>
      <c r="D24" s="13">
        <v>19</v>
      </c>
    </row>
    <row r="25" spans="1:4" ht="11.25">
      <c r="A25" s="11" t="s">
        <v>70</v>
      </c>
      <c r="B25" s="48"/>
      <c r="C25" s="177">
        <v>-3174</v>
      </c>
      <c r="D25" s="12">
        <v>-2709</v>
      </c>
    </row>
    <row r="26" spans="1:4" ht="11.25">
      <c r="A26" s="37" t="s">
        <v>71</v>
      </c>
      <c r="B26" s="216"/>
      <c r="C26" s="221">
        <f>SUM(C24:C25)</f>
        <v>-3169</v>
      </c>
      <c r="D26" s="36">
        <f>SUM(D24:D25)</f>
        <v>-2690</v>
      </c>
    </row>
    <row r="27" spans="1:4" ht="11.25">
      <c r="A27" s="26"/>
      <c r="C27" s="21"/>
      <c r="D27" s="21"/>
    </row>
    <row r="28" spans="1:4" ht="11.25">
      <c r="A28" s="1" t="s">
        <v>72</v>
      </c>
      <c r="B28" s="216"/>
      <c r="C28" s="221">
        <f>C22+C26</f>
        <v>-659</v>
      </c>
      <c r="D28" s="38">
        <f>D22+D26</f>
        <v>16332</v>
      </c>
    </row>
    <row r="29" spans="1:4" ht="11.25">
      <c r="A29" s="20"/>
      <c r="C29" s="39"/>
      <c r="D29" s="39"/>
    </row>
    <row r="30" spans="1:4" ht="11.25">
      <c r="A30" s="14" t="s">
        <v>73</v>
      </c>
      <c r="B30" s="216"/>
      <c r="C30" s="179"/>
      <c r="D30" s="13"/>
    </row>
    <row r="31" spans="1:4" ht="11.25">
      <c r="A31" s="31"/>
      <c r="C31" s="21"/>
      <c r="D31" s="21"/>
    </row>
    <row r="32" spans="1:4" ht="11.25">
      <c r="A32" s="1" t="s">
        <v>74</v>
      </c>
      <c r="B32" s="222"/>
      <c r="C32" s="221">
        <f>C28+C30</f>
        <v>-659</v>
      </c>
      <c r="D32" s="38">
        <f>D28+D30</f>
        <v>16332</v>
      </c>
    </row>
    <row r="33" spans="1:4" ht="11.25">
      <c r="A33" s="20"/>
      <c r="B33" s="223"/>
      <c r="C33" s="39"/>
      <c r="D33" s="39"/>
    </row>
    <row r="34" spans="1:4" ht="11.25">
      <c r="A34" s="1" t="s">
        <v>75</v>
      </c>
      <c r="B34" s="216"/>
      <c r="C34" s="221">
        <f>+C32</f>
        <v>-659</v>
      </c>
      <c r="D34" s="38">
        <f>+D32</f>
        <v>16332</v>
      </c>
    </row>
    <row r="35" spans="1:4" ht="11.25">
      <c r="A35" s="20"/>
      <c r="C35" s="224"/>
      <c r="D35" s="39"/>
    </row>
    <row r="36" spans="1:4" ht="11.25">
      <c r="A36" s="11" t="s">
        <v>76</v>
      </c>
      <c r="B36" s="48"/>
      <c r="C36" s="36"/>
      <c r="D36" s="36"/>
    </row>
    <row r="37" spans="1:4" ht="11.25">
      <c r="A37" s="14" t="s">
        <v>36</v>
      </c>
      <c r="B37" s="216"/>
      <c r="C37" s="221">
        <v>-1419</v>
      </c>
      <c r="D37" s="38">
        <v>65</v>
      </c>
    </row>
    <row r="38" spans="1:4" ht="11.25">
      <c r="A38" s="40" t="s">
        <v>77</v>
      </c>
      <c r="B38" s="216"/>
      <c r="C38" s="221">
        <f>C34-C37</f>
        <v>760</v>
      </c>
      <c r="D38" s="38">
        <f>D34-D37</f>
        <v>16267</v>
      </c>
    </row>
    <row r="39" spans="1:4" ht="11.25">
      <c r="A39" s="4"/>
      <c r="C39" s="39"/>
      <c r="D39" s="39"/>
    </row>
    <row r="40" spans="1:4" ht="11.25">
      <c r="A40" s="24" t="s">
        <v>144</v>
      </c>
      <c r="B40" s="117"/>
      <c r="C40" s="225">
        <f>SUM(C37:C38)</f>
        <v>-659</v>
      </c>
      <c r="D40" s="41">
        <f>SUM(D37:D38)</f>
        <v>16332</v>
      </c>
    </row>
    <row r="41" spans="1:4" ht="11.25">
      <c r="A41" s="34"/>
      <c r="B41" s="226"/>
      <c r="C41" s="7"/>
      <c r="D41" s="119"/>
    </row>
    <row r="42" spans="1:4" ht="11.25">
      <c r="A42" s="24" t="s">
        <v>78</v>
      </c>
      <c r="B42" s="117"/>
      <c r="C42" s="42"/>
      <c r="D42" s="120"/>
    </row>
    <row r="43" spans="1:4" ht="11.25">
      <c r="A43" s="24" t="s">
        <v>36</v>
      </c>
      <c r="B43" s="117"/>
      <c r="C43" s="227">
        <f>C37</f>
        <v>-1419</v>
      </c>
      <c r="D43" s="120">
        <f>D37</f>
        <v>65</v>
      </c>
    </row>
    <row r="44" spans="1:4" ht="11.25">
      <c r="A44" s="43" t="s">
        <v>77</v>
      </c>
      <c r="B44" s="228"/>
      <c r="C44" s="227">
        <f>C38</f>
        <v>760</v>
      </c>
      <c r="D44" s="121">
        <f>D38</f>
        <v>16267</v>
      </c>
    </row>
    <row r="45" spans="1:4" ht="11.25">
      <c r="A45" s="24" t="s">
        <v>79</v>
      </c>
      <c r="B45" s="117"/>
      <c r="C45" s="227">
        <f>C40</f>
        <v>-659</v>
      </c>
      <c r="D45" s="120">
        <f>D40</f>
        <v>16332</v>
      </c>
    </row>
    <row r="46" spans="1:4" ht="11.25">
      <c r="A46" s="34"/>
      <c r="B46" s="226"/>
      <c r="C46" s="44"/>
      <c r="D46" s="119"/>
    </row>
    <row r="47" spans="1:2" ht="11.25">
      <c r="A47" s="80"/>
      <c r="B47" s="229"/>
    </row>
    <row r="49" ht="11.25">
      <c r="A49" s="109" t="s">
        <v>121</v>
      </c>
    </row>
    <row r="50" ht="11.25">
      <c r="A50" s="110" t="str">
        <f>+'[1]Т'!E6</f>
        <v>Валентин Кънчев Кънчев</v>
      </c>
    </row>
    <row r="52" ht="11.25">
      <c r="A52" s="167" t="s">
        <v>122</v>
      </c>
    </row>
    <row r="53" ht="11.25">
      <c r="A53" s="212" t="str">
        <f>+'[1]Т'!E7</f>
        <v>Спас Лазаров Бакъров</v>
      </c>
    </row>
    <row r="55" spans="1:2" ht="11.25">
      <c r="A55" s="167"/>
      <c r="B55" s="230"/>
    </row>
    <row r="56" ht="11.25">
      <c r="A56" s="212"/>
    </row>
    <row r="57" ht="11.25">
      <c r="A57" s="31"/>
    </row>
    <row r="58" ht="11.25">
      <c r="A58" s="31"/>
    </row>
    <row r="59" ht="11.25">
      <c r="A59" s="31"/>
    </row>
    <row r="60" spans="1:4" ht="11.25">
      <c r="A60" s="32"/>
      <c r="B60" s="32"/>
      <c r="C60" s="32"/>
      <c r="D60" s="32"/>
    </row>
    <row r="61" ht="11.25">
      <c r="A61" s="231"/>
    </row>
    <row r="62" ht="11.25">
      <c r="A62" s="232"/>
    </row>
    <row r="63" ht="11.25">
      <c r="A63" s="233"/>
    </row>
    <row r="64" ht="11.25">
      <c r="A64" s="233"/>
    </row>
    <row r="65" ht="11.25">
      <c r="A65" s="234"/>
    </row>
    <row r="67" ht="11.25">
      <c r="A67" s="235"/>
    </row>
    <row r="72" ht="11.25">
      <c r="A72" s="236"/>
    </row>
  </sheetData>
  <sheetProtection/>
  <mergeCells count="3">
    <mergeCell ref="A1:D1"/>
    <mergeCell ref="A2:D2"/>
    <mergeCell ref="A5:B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91"/>
  <sheetViews>
    <sheetView tabSelected="1" zoomScalePageLayoutView="0" workbookViewId="0" topLeftCell="A4">
      <selection activeCell="B40" sqref="B40"/>
    </sheetView>
  </sheetViews>
  <sheetFormatPr defaultColWidth="2.57421875" defaultRowHeight="12.75"/>
  <cols>
    <col min="1" max="1" width="77.7109375" style="203" bestFit="1" customWidth="1"/>
    <col min="2" max="2" width="11.28125" style="214" bestFit="1" customWidth="1"/>
    <col min="3" max="3" width="11.28125" style="215" bestFit="1" customWidth="1"/>
    <col min="4" max="16" width="11.57421875" style="122" customWidth="1"/>
    <col min="17" max="27" width="11.57421875" style="203" customWidth="1"/>
    <col min="28" max="16384" width="2.57421875" style="203" customWidth="1"/>
  </cols>
  <sheetData>
    <row r="1" spans="1:16" s="199" customFormat="1" ht="11.25">
      <c r="A1" s="244" t="str">
        <f>+'[1]Т'!E1</f>
        <v>СИЕНИТ ХОЛДИНГ АД</v>
      </c>
      <c r="B1" s="244"/>
      <c r="C1" s="244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s="200" customFormat="1" ht="11.25">
      <c r="A2" s="245" t="s">
        <v>141</v>
      </c>
      <c r="B2" s="245"/>
      <c r="C2" s="245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s="200" customFormat="1" ht="11.25">
      <c r="A3" s="78">
        <v>40724</v>
      </c>
      <c r="B3" s="201"/>
      <c r="C3" s="201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5" s="22" customFormat="1" ht="11.25">
      <c r="A4" s="4"/>
      <c r="B4" s="173">
        <v>40724</v>
      </c>
      <c r="C4" s="173">
        <v>40359</v>
      </c>
      <c r="D4" s="7"/>
      <c r="E4" s="49"/>
    </row>
    <row r="5" spans="1:5" s="22" customFormat="1" ht="12" thickBot="1">
      <c r="A5" s="52"/>
      <c r="B5" s="174" t="s">
        <v>0</v>
      </c>
      <c r="C5" s="174" t="s">
        <v>0</v>
      </c>
      <c r="D5" s="44"/>
      <c r="E5" s="202"/>
    </row>
    <row r="6" spans="1:5" s="22" customFormat="1" ht="12" thickTop="1">
      <c r="A6" s="53"/>
      <c r="B6" s="7"/>
      <c r="C6" s="7"/>
      <c r="D6" s="44"/>
      <c r="E6" s="202"/>
    </row>
    <row r="7" spans="1:3" ht="11.25">
      <c r="A7" s="54" t="s">
        <v>81</v>
      </c>
      <c r="B7" s="55"/>
      <c r="C7" s="55"/>
    </row>
    <row r="8" spans="1:3" ht="11.25">
      <c r="A8" s="56" t="s">
        <v>82</v>
      </c>
      <c r="B8" s="204">
        <v>62020</v>
      </c>
      <c r="C8" s="57">
        <v>69009</v>
      </c>
    </row>
    <row r="9" spans="1:3" ht="11.25">
      <c r="A9" s="58" t="s">
        <v>83</v>
      </c>
      <c r="B9" s="205">
        <v>-53746</v>
      </c>
      <c r="C9" s="59">
        <v>-64145</v>
      </c>
    </row>
    <row r="10" spans="1:3" ht="11.25">
      <c r="A10" s="56" t="s">
        <v>84</v>
      </c>
      <c r="B10" s="204">
        <v>-3826</v>
      </c>
      <c r="C10" s="57">
        <v>-4774</v>
      </c>
    </row>
    <row r="11" spans="1:16" s="206" customFormat="1" ht="11.25">
      <c r="A11" s="56" t="s">
        <v>85</v>
      </c>
      <c r="B11" s="204">
        <v>-698</v>
      </c>
      <c r="C11" s="57">
        <v>-482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s="206" customFormat="1" ht="11.25">
      <c r="A12" s="56" t="s">
        <v>86</v>
      </c>
      <c r="B12" s="204">
        <v>-54</v>
      </c>
      <c r="C12" s="57">
        <v>-54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</row>
    <row r="13" spans="1:3" ht="11.25">
      <c r="A13" s="56" t="s">
        <v>87</v>
      </c>
      <c r="B13" s="204">
        <v>-180</v>
      </c>
      <c r="C13" s="57">
        <v>-637</v>
      </c>
    </row>
    <row r="14" spans="1:16" s="206" customFormat="1" ht="11.25">
      <c r="A14" s="60" t="s">
        <v>88</v>
      </c>
      <c r="B14" s="207">
        <f>SUM(B8:B13)</f>
        <v>3516</v>
      </c>
      <c r="C14" s="61">
        <f>SUM(C8:C13)</f>
        <v>-1083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</row>
    <row r="15" spans="1:16" s="206" customFormat="1" ht="11.25">
      <c r="A15" s="54"/>
      <c r="B15" s="62"/>
      <c r="C15" s="6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</row>
    <row r="16" spans="1:16" s="206" customFormat="1" ht="11.25">
      <c r="A16" s="63" t="s">
        <v>89</v>
      </c>
      <c r="B16" s="64"/>
      <c r="C16" s="64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</row>
    <row r="17" spans="1:3" ht="11.25">
      <c r="A17" s="58" t="s">
        <v>90</v>
      </c>
      <c r="B17" s="205">
        <v>-31</v>
      </c>
      <c r="C17" s="59">
        <v>-306</v>
      </c>
    </row>
    <row r="18" spans="1:3" ht="11.25">
      <c r="A18" s="65" t="s">
        <v>91</v>
      </c>
      <c r="B18" s="204">
        <v>1586</v>
      </c>
      <c r="C18" s="57">
        <v>3796</v>
      </c>
    </row>
    <row r="19" spans="1:3" ht="11.25">
      <c r="A19" s="56" t="s">
        <v>92</v>
      </c>
      <c r="B19" s="204"/>
      <c r="C19" s="57"/>
    </row>
    <row r="20" spans="1:3" ht="11.25">
      <c r="A20" s="56" t="s">
        <v>93</v>
      </c>
      <c r="B20" s="204"/>
      <c r="C20" s="57"/>
    </row>
    <row r="21" spans="1:3" ht="11.25">
      <c r="A21" s="56" t="s">
        <v>94</v>
      </c>
      <c r="B21" s="204"/>
      <c r="C21" s="57"/>
    </row>
    <row r="22" spans="1:3" ht="11.25">
      <c r="A22" s="56" t="s">
        <v>87</v>
      </c>
      <c r="B22" s="204"/>
      <c r="C22" s="57"/>
    </row>
    <row r="23" spans="1:3" ht="11.25">
      <c r="A23" s="66" t="s">
        <v>95</v>
      </c>
      <c r="B23" s="208">
        <f>SUM(B17:B22)</f>
        <v>1555</v>
      </c>
      <c r="C23" s="67">
        <f>SUM(C17:C22)</f>
        <v>3490</v>
      </c>
    </row>
    <row r="24" spans="1:3" ht="11.25">
      <c r="A24" s="54"/>
      <c r="B24" s="62"/>
      <c r="C24" s="62"/>
    </row>
    <row r="25" spans="1:3" ht="11.25">
      <c r="A25" s="63" t="s">
        <v>96</v>
      </c>
      <c r="B25" s="68"/>
      <c r="C25" s="68"/>
    </row>
    <row r="26" spans="1:3" ht="11.25">
      <c r="A26" s="58" t="s">
        <v>97</v>
      </c>
      <c r="B26" s="205">
        <v>8459</v>
      </c>
      <c r="C26" s="59">
        <v>6554</v>
      </c>
    </row>
    <row r="27" spans="1:3" ht="11.25">
      <c r="A27" s="56" t="s">
        <v>98</v>
      </c>
      <c r="B27" s="204">
        <v>-7992</v>
      </c>
      <c r="C27" s="57">
        <v>-4788</v>
      </c>
    </row>
    <row r="28" spans="1:3" ht="11.25">
      <c r="A28" s="56" t="s">
        <v>99</v>
      </c>
      <c r="B28" s="204">
        <v>60</v>
      </c>
      <c r="C28" s="57">
        <v>752</v>
      </c>
    </row>
    <row r="29" spans="1:3" ht="11.25">
      <c r="A29" s="56" t="s">
        <v>100</v>
      </c>
      <c r="B29" s="204">
        <v>-348</v>
      </c>
      <c r="C29" s="57">
        <v>-1057</v>
      </c>
    </row>
    <row r="30" spans="1:3" ht="11.25">
      <c r="A30" s="56" t="s">
        <v>101</v>
      </c>
      <c r="B30" s="204">
        <v>-941</v>
      </c>
      <c r="C30" s="57">
        <v>-941</v>
      </c>
    </row>
    <row r="31" spans="1:3" ht="11.25">
      <c r="A31" s="56" t="s">
        <v>102</v>
      </c>
      <c r="B31" s="204">
        <v>-1529</v>
      </c>
      <c r="C31" s="57">
        <v>-932</v>
      </c>
    </row>
    <row r="32" spans="1:3" ht="11.25">
      <c r="A32" s="69" t="s">
        <v>103</v>
      </c>
      <c r="B32" s="204">
        <v>-584</v>
      </c>
      <c r="C32" s="57">
        <v>-1141</v>
      </c>
    </row>
    <row r="33" spans="1:3" ht="11.25">
      <c r="A33" s="70" t="s">
        <v>104</v>
      </c>
      <c r="B33" s="209"/>
      <c r="C33" s="71"/>
    </row>
    <row r="34" spans="1:3" ht="11.25">
      <c r="A34" s="69" t="s">
        <v>105</v>
      </c>
      <c r="B34" s="204">
        <v>-1212</v>
      </c>
      <c r="C34" s="57">
        <v>-1351</v>
      </c>
    </row>
    <row r="35" spans="1:16" s="206" customFormat="1" ht="11.25">
      <c r="A35" s="72" t="s">
        <v>106</v>
      </c>
      <c r="B35" s="208">
        <f>SUM(B26:B34)</f>
        <v>-4087</v>
      </c>
      <c r="C35" s="67">
        <f>SUM(C26:C34)</f>
        <v>-2904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</row>
    <row r="36" spans="1:3" ht="11.25">
      <c r="A36" s="70"/>
      <c r="B36" s="71"/>
      <c r="C36" s="71"/>
    </row>
    <row r="37" spans="1:3" ht="11.25">
      <c r="A37" s="73" t="s">
        <v>107</v>
      </c>
      <c r="B37" s="208">
        <f>B14+B23+B35</f>
        <v>984</v>
      </c>
      <c r="C37" s="67">
        <f>C14+C23+C35</f>
        <v>-497</v>
      </c>
    </row>
    <row r="38" spans="1:3" ht="11.25">
      <c r="A38" s="70"/>
      <c r="B38" s="55"/>
      <c r="C38" s="55"/>
    </row>
    <row r="39" spans="1:16" s="206" customFormat="1" ht="11.25">
      <c r="A39" s="69" t="s">
        <v>108</v>
      </c>
      <c r="B39" s="204">
        <v>2679</v>
      </c>
      <c r="C39" s="57">
        <v>2707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</row>
    <row r="40" spans="1:16" s="206" customFormat="1" ht="11.25">
      <c r="A40" s="69" t="s">
        <v>109</v>
      </c>
      <c r="B40" s="204"/>
      <c r="C40" s="74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</row>
    <row r="41" spans="1:3" ht="11.25">
      <c r="A41" s="72" t="s">
        <v>154</v>
      </c>
      <c r="B41" s="208">
        <f>B39+B37+B40</f>
        <v>3663</v>
      </c>
      <c r="C41" s="67">
        <f>C39+C37+C40</f>
        <v>2210</v>
      </c>
    </row>
    <row r="42" spans="1:3" ht="11.25">
      <c r="A42" s="70"/>
      <c r="B42" s="55"/>
      <c r="C42" s="210"/>
    </row>
    <row r="43" spans="1:3" ht="11.25">
      <c r="A43" s="108"/>
      <c r="B43" s="55"/>
      <c r="C43" s="210"/>
    </row>
    <row r="44" spans="1:4" s="46" customFormat="1" ht="11.25">
      <c r="A44" s="109" t="s">
        <v>121</v>
      </c>
      <c r="B44" s="211"/>
      <c r="C44" s="211"/>
      <c r="D44" s="45"/>
    </row>
    <row r="45" spans="1:4" s="46" customFormat="1" ht="11.25">
      <c r="A45" s="110" t="str">
        <f>+'[1]Т'!E6</f>
        <v>Валентин Кънчев Кънчев</v>
      </c>
      <c r="B45" s="211"/>
      <c r="C45" s="211"/>
      <c r="D45" s="45"/>
    </row>
    <row r="46" spans="1:4" s="46" customFormat="1" ht="11.25">
      <c r="A46" s="53"/>
      <c r="B46" s="211"/>
      <c r="C46" s="211"/>
      <c r="D46" s="45"/>
    </row>
    <row r="47" spans="1:4" s="46" customFormat="1" ht="11.25">
      <c r="A47" s="167" t="s">
        <v>122</v>
      </c>
      <c r="B47" s="211"/>
      <c r="C47" s="211"/>
      <c r="D47" s="45"/>
    </row>
    <row r="48" spans="1:4" s="46" customFormat="1" ht="11.25">
      <c r="A48" s="212" t="str">
        <f>+'[1]Т'!E7</f>
        <v>Спас Лазаров Бакъров</v>
      </c>
      <c r="B48" s="211"/>
      <c r="C48" s="211"/>
      <c r="D48" s="45"/>
    </row>
    <row r="49" spans="1:4" s="46" customFormat="1" ht="11.25">
      <c r="A49" s="53"/>
      <c r="B49" s="211"/>
      <c r="C49" s="211"/>
      <c r="D49" s="45"/>
    </row>
    <row r="50" spans="1:4" s="46" customFormat="1" ht="11.25">
      <c r="A50" s="167"/>
      <c r="B50" s="211"/>
      <c r="C50" s="211"/>
      <c r="D50" s="45"/>
    </row>
    <row r="51" spans="1:3" s="22" customFormat="1" ht="11.25">
      <c r="A51" s="212"/>
      <c r="B51" s="213"/>
      <c r="C51" s="213"/>
    </row>
    <row r="52" spans="1:3" s="22" customFormat="1" ht="11.25">
      <c r="A52" s="30"/>
      <c r="B52" s="213"/>
      <c r="C52" s="213"/>
    </row>
    <row r="53" spans="2:3" ht="11.25">
      <c r="B53" s="128"/>
      <c r="C53" s="128"/>
    </row>
    <row r="54" spans="1:3" ht="11.25">
      <c r="A54" s="122"/>
      <c r="B54" s="128"/>
      <c r="C54" s="128"/>
    </row>
    <row r="55" spans="1:3" ht="11.25">
      <c r="A55" s="122"/>
      <c r="B55" s="128"/>
      <c r="C55" s="128"/>
    </row>
    <row r="56" spans="1:3" ht="11.25">
      <c r="A56" s="122"/>
      <c r="B56" s="128"/>
      <c r="C56" s="128"/>
    </row>
    <row r="57" spans="1:3" ht="11.25">
      <c r="A57" s="122"/>
      <c r="B57" s="128"/>
      <c r="C57" s="128"/>
    </row>
    <row r="58" spans="1:3" ht="11.25">
      <c r="A58" s="122"/>
      <c r="B58" s="128"/>
      <c r="C58" s="128"/>
    </row>
    <row r="59" spans="1:253" ht="11.25">
      <c r="A59" s="122"/>
      <c r="B59" s="128"/>
      <c r="C59" s="128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2"/>
      <c r="FP59" s="122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122"/>
      <c r="GE59" s="122"/>
      <c r="GF59" s="122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  <c r="GQ59" s="122"/>
      <c r="GR59" s="122"/>
      <c r="GS59" s="122"/>
      <c r="GT59" s="122"/>
      <c r="GU59" s="122"/>
      <c r="GV59" s="122"/>
      <c r="GW59" s="122"/>
      <c r="GX59" s="122"/>
      <c r="GY59" s="122"/>
      <c r="GZ59" s="122"/>
      <c r="HA59" s="122"/>
      <c r="HB59" s="122"/>
      <c r="HC59" s="122"/>
      <c r="HD59" s="122"/>
      <c r="HE59" s="122"/>
      <c r="HF59" s="122"/>
      <c r="HG59" s="122"/>
      <c r="HH59" s="122"/>
      <c r="HI59" s="122"/>
      <c r="HJ59" s="122"/>
      <c r="HK59" s="122"/>
      <c r="HL59" s="122"/>
      <c r="HM59" s="122"/>
      <c r="HN59" s="122"/>
      <c r="HO59" s="122"/>
      <c r="HP59" s="122"/>
      <c r="HQ59" s="122"/>
      <c r="HR59" s="122"/>
      <c r="HS59" s="122"/>
      <c r="HT59" s="122"/>
      <c r="HU59" s="122"/>
      <c r="HV59" s="122"/>
      <c r="HW59" s="122"/>
      <c r="HX59" s="122"/>
      <c r="HY59" s="122"/>
      <c r="HZ59" s="122"/>
      <c r="IA59" s="122"/>
      <c r="IB59" s="122"/>
      <c r="IC59" s="122"/>
      <c r="ID59" s="122"/>
      <c r="IE59" s="122"/>
      <c r="IF59" s="122"/>
      <c r="IG59" s="122"/>
      <c r="IH59" s="122"/>
      <c r="II59" s="122"/>
      <c r="IJ59" s="122"/>
      <c r="IK59" s="122"/>
      <c r="IL59" s="122"/>
      <c r="IM59" s="122"/>
      <c r="IN59" s="122"/>
      <c r="IO59" s="122"/>
      <c r="IP59" s="122"/>
      <c r="IQ59" s="122"/>
      <c r="IR59" s="122"/>
      <c r="IS59" s="122"/>
    </row>
    <row r="60" spans="1:253" ht="11.25">
      <c r="A60" s="122"/>
      <c r="B60" s="128"/>
      <c r="C60" s="128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2"/>
      <c r="FP60" s="122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2"/>
      <c r="GE60" s="122"/>
      <c r="GF60" s="122"/>
      <c r="GG60" s="122"/>
      <c r="GH60" s="122"/>
      <c r="GI60" s="122"/>
      <c r="GJ60" s="122"/>
      <c r="GK60" s="122"/>
      <c r="GL60" s="122"/>
      <c r="GM60" s="122"/>
      <c r="GN60" s="122"/>
      <c r="GO60" s="122"/>
      <c r="GP60" s="122"/>
      <c r="GQ60" s="122"/>
      <c r="GR60" s="122"/>
      <c r="GS60" s="122"/>
      <c r="GT60" s="122"/>
      <c r="GU60" s="122"/>
      <c r="GV60" s="122"/>
      <c r="GW60" s="122"/>
      <c r="GX60" s="122"/>
      <c r="GY60" s="122"/>
      <c r="GZ60" s="122"/>
      <c r="HA60" s="122"/>
      <c r="HB60" s="122"/>
      <c r="HC60" s="122"/>
      <c r="HD60" s="122"/>
      <c r="HE60" s="122"/>
      <c r="HF60" s="122"/>
      <c r="HG60" s="122"/>
      <c r="HH60" s="122"/>
      <c r="HI60" s="122"/>
      <c r="HJ60" s="122"/>
      <c r="HK60" s="122"/>
      <c r="HL60" s="122"/>
      <c r="HM60" s="122"/>
      <c r="HN60" s="122"/>
      <c r="HO60" s="122"/>
      <c r="HP60" s="122"/>
      <c r="HQ60" s="122"/>
      <c r="HR60" s="122"/>
      <c r="HS60" s="122"/>
      <c r="HT60" s="122"/>
      <c r="HU60" s="122"/>
      <c r="HV60" s="122"/>
      <c r="HW60" s="122"/>
      <c r="HX60" s="122"/>
      <c r="HY60" s="122"/>
      <c r="HZ60" s="122"/>
      <c r="IA60" s="122"/>
      <c r="IB60" s="122"/>
      <c r="IC60" s="122"/>
      <c r="ID60" s="122"/>
      <c r="IE60" s="122"/>
      <c r="IF60" s="122"/>
      <c r="IG60" s="122"/>
      <c r="IH60" s="122"/>
      <c r="II60" s="122"/>
      <c r="IJ60" s="122"/>
      <c r="IK60" s="122"/>
      <c r="IL60" s="122"/>
      <c r="IM60" s="122"/>
      <c r="IN60" s="122"/>
      <c r="IO60" s="122"/>
      <c r="IP60" s="122"/>
      <c r="IQ60" s="122"/>
      <c r="IR60" s="122"/>
      <c r="IS60" s="122"/>
    </row>
    <row r="61" spans="1:253" ht="11.25">
      <c r="A61" s="122"/>
      <c r="B61" s="128"/>
      <c r="C61" s="128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2"/>
      <c r="EZ61" s="122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2"/>
      <c r="FP61" s="122"/>
      <c r="FQ61" s="122"/>
      <c r="FR61" s="122"/>
      <c r="FS61" s="122"/>
      <c r="FT61" s="122"/>
      <c r="FU61" s="122"/>
      <c r="FV61" s="122"/>
      <c r="FW61" s="122"/>
      <c r="FX61" s="122"/>
      <c r="FY61" s="122"/>
      <c r="FZ61" s="122"/>
      <c r="GA61" s="122"/>
      <c r="GB61" s="122"/>
      <c r="GC61" s="122"/>
      <c r="GD61" s="122"/>
      <c r="GE61" s="122"/>
      <c r="GF61" s="122"/>
      <c r="GG61" s="122"/>
      <c r="GH61" s="122"/>
      <c r="GI61" s="122"/>
      <c r="GJ61" s="122"/>
      <c r="GK61" s="122"/>
      <c r="GL61" s="122"/>
      <c r="GM61" s="122"/>
      <c r="GN61" s="122"/>
      <c r="GO61" s="122"/>
      <c r="GP61" s="122"/>
      <c r="GQ61" s="122"/>
      <c r="GR61" s="122"/>
      <c r="GS61" s="122"/>
      <c r="GT61" s="122"/>
      <c r="GU61" s="122"/>
      <c r="GV61" s="122"/>
      <c r="GW61" s="122"/>
      <c r="GX61" s="122"/>
      <c r="GY61" s="122"/>
      <c r="GZ61" s="122"/>
      <c r="HA61" s="122"/>
      <c r="HB61" s="122"/>
      <c r="HC61" s="122"/>
      <c r="HD61" s="122"/>
      <c r="HE61" s="122"/>
      <c r="HF61" s="122"/>
      <c r="HG61" s="122"/>
      <c r="HH61" s="122"/>
      <c r="HI61" s="122"/>
      <c r="HJ61" s="122"/>
      <c r="HK61" s="122"/>
      <c r="HL61" s="122"/>
      <c r="HM61" s="122"/>
      <c r="HN61" s="122"/>
      <c r="HO61" s="122"/>
      <c r="HP61" s="122"/>
      <c r="HQ61" s="122"/>
      <c r="HR61" s="122"/>
      <c r="HS61" s="122"/>
      <c r="HT61" s="122"/>
      <c r="HU61" s="122"/>
      <c r="HV61" s="122"/>
      <c r="HW61" s="122"/>
      <c r="HX61" s="122"/>
      <c r="HY61" s="122"/>
      <c r="HZ61" s="122"/>
      <c r="IA61" s="122"/>
      <c r="IB61" s="122"/>
      <c r="IC61" s="122"/>
      <c r="ID61" s="122"/>
      <c r="IE61" s="122"/>
      <c r="IF61" s="122"/>
      <c r="IG61" s="122"/>
      <c r="IH61" s="122"/>
      <c r="II61" s="122"/>
      <c r="IJ61" s="122"/>
      <c r="IK61" s="122"/>
      <c r="IL61" s="122"/>
      <c r="IM61" s="122"/>
      <c r="IN61" s="122"/>
      <c r="IO61" s="122"/>
      <c r="IP61" s="122"/>
      <c r="IQ61" s="122"/>
      <c r="IR61" s="122"/>
      <c r="IS61" s="122"/>
    </row>
    <row r="62" spans="1:253" ht="11.25">
      <c r="A62" s="122"/>
      <c r="B62" s="128"/>
      <c r="C62" s="128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2"/>
      <c r="EZ62" s="122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2"/>
      <c r="FP62" s="122"/>
      <c r="FQ62" s="122"/>
      <c r="FR62" s="122"/>
      <c r="FS62" s="122"/>
      <c r="FT62" s="122"/>
      <c r="FU62" s="122"/>
      <c r="FV62" s="122"/>
      <c r="FW62" s="122"/>
      <c r="FX62" s="122"/>
      <c r="FY62" s="122"/>
      <c r="FZ62" s="122"/>
      <c r="GA62" s="122"/>
      <c r="GB62" s="122"/>
      <c r="GC62" s="122"/>
      <c r="GD62" s="122"/>
      <c r="GE62" s="122"/>
      <c r="GF62" s="122"/>
      <c r="GG62" s="122"/>
      <c r="GH62" s="122"/>
      <c r="GI62" s="122"/>
      <c r="GJ62" s="122"/>
      <c r="GK62" s="122"/>
      <c r="GL62" s="122"/>
      <c r="GM62" s="122"/>
      <c r="GN62" s="122"/>
      <c r="GO62" s="122"/>
      <c r="GP62" s="122"/>
      <c r="GQ62" s="122"/>
      <c r="GR62" s="122"/>
      <c r="GS62" s="122"/>
      <c r="GT62" s="122"/>
      <c r="GU62" s="122"/>
      <c r="GV62" s="122"/>
      <c r="GW62" s="122"/>
      <c r="GX62" s="122"/>
      <c r="GY62" s="122"/>
      <c r="GZ62" s="122"/>
      <c r="HA62" s="122"/>
      <c r="HB62" s="122"/>
      <c r="HC62" s="122"/>
      <c r="HD62" s="122"/>
      <c r="HE62" s="122"/>
      <c r="HF62" s="122"/>
      <c r="HG62" s="122"/>
      <c r="HH62" s="122"/>
      <c r="HI62" s="122"/>
      <c r="HJ62" s="122"/>
      <c r="HK62" s="122"/>
      <c r="HL62" s="122"/>
      <c r="HM62" s="122"/>
      <c r="HN62" s="122"/>
      <c r="HO62" s="122"/>
      <c r="HP62" s="122"/>
      <c r="HQ62" s="122"/>
      <c r="HR62" s="122"/>
      <c r="HS62" s="122"/>
      <c r="HT62" s="122"/>
      <c r="HU62" s="122"/>
      <c r="HV62" s="122"/>
      <c r="HW62" s="122"/>
      <c r="HX62" s="122"/>
      <c r="HY62" s="122"/>
      <c r="HZ62" s="122"/>
      <c r="IA62" s="122"/>
      <c r="IB62" s="122"/>
      <c r="IC62" s="122"/>
      <c r="ID62" s="122"/>
      <c r="IE62" s="122"/>
      <c r="IF62" s="122"/>
      <c r="IG62" s="122"/>
      <c r="IH62" s="122"/>
      <c r="II62" s="122"/>
      <c r="IJ62" s="122"/>
      <c r="IK62" s="122"/>
      <c r="IL62" s="122"/>
      <c r="IM62" s="122"/>
      <c r="IN62" s="122"/>
      <c r="IO62" s="122"/>
      <c r="IP62" s="122"/>
      <c r="IQ62" s="122"/>
      <c r="IR62" s="122"/>
      <c r="IS62" s="122"/>
    </row>
    <row r="63" spans="1:253" ht="11.25">
      <c r="A63" s="122"/>
      <c r="B63" s="128"/>
      <c r="C63" s="128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2"/>
      <c r="FP63" s="122"/>
      <c r="FQ63" s="122"/>
      <c r="FR63" s="122"/>
      <c r="FS63" s="122"/>
      <c r="FT63" s="122"/>
      <c r="FU63" s="122"/>
      <c r="FV63" s="122"/>
      <c r="FW63" s="122"/>
      <c r="FX63" s="122"/>
      <c r="FY63" s="122"/>
      <c r="FZ63" s="122"/>
      <c r="GA63" s="122"/>
      <c r="GB63" s="122"/>
      <c r="GC63" s="122"/>
      <c r="GD63" s="122"/>
      <c r="GE63" s="122"/>
      <c r="GF63" s="122"/>
      <c r="GG63" s="122"/>
      <c r="GH63" s="122"/>
      <c r="GI63" s="122"/>
      <c r="GJ63" s="122"/>
      <c r="GK63" s="122"/>
      <c r="GL63" s="122"/>
      <c r="GM63" s="122"/>
      <c r="GN63" s="122"/>
      <c r="GO63" s="122"/>
      <c r="GP63" s="122"/>
      <c r="GQ63" s="122"/>
      <c r="GR63" s="122"/>
      <c r="GS63" s="122"/>
      <c r="GT63" s="122"/>
      <c r="GU63" s="122"/>
      <c r="GV63" s="122"/>
      <c r="GW63" s="122"/>
      <c r="GX63" s="122"/>
      <c r="GY63" s="122"/>
      <c r="GZ63" s="122"/>
      <c r="HA63" s="122"/>
      <c r="HB63" s="122"/>
      <c r="HC63" s="122"/>
      <c r="HD63" s="122"/>
      <c r="HE63" s="122"/>
      <c r="HF63" s="122"/>
      <c r="HG63" s="122"/>
      <c r="HH63" s="122"/>
      <c r="HI63" s="122"/>
      <c r="HJ63" s="122"/>
      <c r="HK63" s="122"/>
      <c r="HL63" s="122"/>
      <c r="HM63" s="122"/>
      <c r="HN63" s="122"/>
      <c r="HO63" s="122"/>
      <c r="HP63" s="122"/>
      <c r="HQ63" s="122"/>
      <c r="HR63" s="122"/>
      <c r="HS63" s="122"/>
      <c r="HT63" s="122"/>
      <c r="HU63" s="122"/>
      <c r="HV63" s="122"/>
      <c r="HW63" s="122"/>
      <c r="HX63" s="122"/>
      <c r="HY63" s="122"/>
      <c r="HZ63" s="122"/>
      <c r="IA63" s="122"/>
      <c r="IB63" s="122"/>
      <c r="IC63" s="122"/>
      <c r="ID63" s="122"/>
      <c r="IE63" s="122"/>
      <c r="IF63" s="122"/>
      <c r="IG63" s="122"/>
      <c r="IH63" s="122"/>
      <c r="II63" s="122"/>
      <c r="IJ63" s="122"/>
      <c r="IK63" s="122"/>
      <c r="IL63" s="122"/>
      <c r="IM63" s="122"/>
      <c r="IN63" s="122"/>
      <c r="IO63" s="122"/>
      <c r="IP63" s="122"/>
      <c r="IQ63" s="122"/>
      <c r="IR63" s="122"/>
      <c r="IS63" s="122"/>
    </row>
    <row r="64" spans="1:253" ht="11.25">
      <c r="A64" s="122"/>
      <c r="B64" s="128"/>
      <c r="C64" s="128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2"/>
      <c r="EZ64" s="122"/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2"/>
      <c r="FP64" s="122"/>
      <c r="FQ64" s="122"/>
      <c r="FR64" s="122"/>
      <c r="FS64" s="122"/>
      <c r="FT64" s="122"/>
      <c r="FU64" s="122"/>
      <c r="FV64" s="122"/>
      <c r="FW64" s="122"/>
      <c r="FX64" s="122"/>
      <c r="FY64" s="122"/>
      <c r="FZ64" s="122"/>
      <c r="GA64" s="122"/>
      <c r="GB64" s="122"/>
      <c r="GC64" s="122"/>
      <c r="GD64" s="122"/>
      <c r="GE64" s="122"/>
      <c r="GF64" s="122"/>
      <c r="GG64" s="122"/>
      <c r="GH64" s="122"/>
      <c r="GI64" s="122"/>
      <c r="GJ64" s="122"/>
      <c r="GK64" s="122"/>
      <c r="GL64" s="122"/>
      <c r="GM64" s="122"/>
      <c r="GN64" s="122"/>
      <c r="GO64" s="122"/>
      <c r="GP64" s="122"/>
      <c r="GQ64" s="122"/>
      <c r="GR64" s="122"/>
      <c r="GS64" s="122"/>
      <c r="GT64" s="122"/>
      <c r="GU64" s="122"/>
      <c r="GV64" s="122"/>
      <c r="GW64" s="122"/>
      <c r="GX64" s="122"/>
      <c r="GY64" s="122"/>
      <c r="GZ64" s="122"/>
      <c r="HA64" s="122"/>
      <c r="HB64" s="122"/>
      <c r="HC64" s="122"/>
      <c r="HD64" s="122"/>
      <c r="HE64" s="122"/>
      <c r="HF64" s="122"/>
      <c r="HG64" s="122"/>
      <c r="HH64" s="122"/>
      <c r="HI64" s="122"/>
      <c r="HJ64" s="122"/>
      <c r="HK64" s="122"/>
      <c r="HL64" s="122"/>
      <c r="HM64" s="122"/>
      <c r="HN64" s="122"/>
      <c r="HO64" s="122"/>
      <c r="HP64" s="122"/>
      <c r="HQ64" s="122"/>
      <c r="HR64" s="122"/>
      <c r="HS64" s="122"/>
      <c r="HT64" s="122"/>
      <c r="HU64" s="122"/>
      <c r="HV64" s="122"/>
      <c r="HW64" s="122"/>
      <c r="HX64" s="122"/>
      <c r="HY64" s="122"/>
      <c r="HZ64" s="122"/>
      <c r="IA64" s="122"/>
      <c r="IB64" s="122"/>
      <c r="IC64" s="122"/>
      <c r="ID64" s="122"/>
      <c r="IE64" s="122"/>
      <c r="IF64" s="122"/>
      <c r="IG64" s="122"/>
      <c r="IH64" s="122"/>
      <c r="II64" s="122"/>
      <c r="IJ64" s="122"/>
      <c r="IK64" s="122"/>
      <c r="IL64" s="122"/>
      <c r="IM64" s="122"/>
      <c r="IN64" s="122"/>
      <c r="IO64" s="122"/>
      <c r="IP64" s="122"/>
      <c r="IQ64" s="122"/>
      <c r="IR64" s="122"/>
      <c r="IS64" s="122"/>
    </row>
    <row r="65" spans="1:253" ht="11.25">
      <c r="A65" s="122"/>
      <c r="B65" s="128"/>
      <c r="C65" s="128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2"/>
      <c r="FP65" s="122"/>
      <c r="FQ65" s="122"/>
      <c r="FR65" s="122"/>
      <c r="FS65" s="122"/>
      <c r="FT65" s="122"/>
      <c r="FU65" s="122"/>
      <c r="FV65" s="122"/>
      <c r="FW65" s="122"/>
      <c r="FX65" s="122"/>
      <c r="FY65" s="122"/>
      <c r="FZ65" s="122"/>
      <c r="GA65" s="122"/>
      <c r="GB65" s="122"/>
      <c r="GC65" s="122"/>
      <c r="GD65" s="122"/>
      <c r="GE65" s="122"/>
      <c r="GF65" s="122"/>
      <c r="GG65" s="122"/>
      <c r="GH65" s="122"/>
      <c r="GI65" s="122"/>
      <c r="GJ65" s="122"/>
      <c r="GK65" s="122"/>
      <c r="GL65" s="122"/>
      <c r="GM65" s="122"/>
      <c r="GN65" s="122"/>
      <c r="GO65" s="122"/>
      <c r="GP65" s="122"/>
      <c r="GQ65" s="122"/>
      <c r="GR65" s="122"/>
      <c r="GS65" s="122"/>
      <c r="GT65" s="122"/>
      <c r="GU65" s="122"/>
      <c r="GV65" s="122"/>
      <c r="GW65" s="122"/>
      <c r="GX65" s="122"/>
      <c r="GY65" s="122"/>
      <c r="GZ65" s="122"/>
      <c r="HA65" s="122"/>
      <c r="HB65" s="122"/>
      <c r="HC65" s="122"/>
      <c r="HD65" s="122"/>
      <c r="HE65" s="122"/>
      <c r="HF65" s="122"/>
      <c r="HG65" s="122"/>
      <c r="HH65" s="122"/>
      <c r="HI65" s="122"/>
      <c r="HJ65" s="122"/>
      <c r="HK65" s="122"/>
      <c r="HL65" s="122"/>
      <c r="HM65" s="122"/>
      <c r="HN65" s="122"/>
      <c r="HO65" s="122"/>
      <c r="HP65" s="122"/>
      <c r="HQ65" s="122"/>
      <c r="HR65" s="122"/>
      <c r="HS65" s="122"/>
      <c r="HT65" s="122"/>
      <c r="HU65" s="122"/>
      <c r="HV65" s="122"/>
      <c r="HW65" s="122"/>
      <c r="HX65" s="122"/>
      <c r="HY65" s="122"/>
      <c r="HZ65" s="122"/>
      <c r="IA65" s="122"/>
      <c r="IB65" s="122"/>
      <c r="IC65" s="122"/>
      <c r="ID65" s="122"/>
      <c r="IE65" s="122"/>
      <c r="IF65" s="122"/>
      <c r="IG65" s="122"/>
      <c r="IH65" s="122"/>
      <c r="II65" s="122"/>
      <c r="IJ65" s="122"/>
      <c r="IK65" s="122"/>
      <c r="IL65" s="122"/>
      <c r="IM65" s="122"/>
      <c r="IN65" s="122"/>
      <c r="IO65" s="122"/>
      <c r="IP65" s="122"/>
      <c r="IQ65" s="122"/>
      <c r="IR65" s="122"/>
      <c r="IS65" s="122"/>
    </row>
    <row r="66" spans="1:253" ht="11.25">
      <c r="A66" s="122"/>
      <c r="B66" s="128"/>
      <c r="C66" s="128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2"/>
      <c r="FP66" s="122"/>
      <c r="FQ66" s="122"/>
      <c r="FR66" s="122"/>
      <c r="FS66" s="122"/>
      <c r="FT66" s="122"/>
      <c r="FU66" s="122"/>
      <c r="FV66" s="122"/>
      <c r="FW66" s="122"/>
      <c r="FX66" s="122"/>
      <c r="FY66" s="122"/>
      <c r="FZ66" s="122"/>
      <c r="GA66" s="122"/>
      <c r="GB66" s="122"/>
      <c r="GC66" s="122"/>
      <c r="GD66" s="122"/>
      <c r="GE66" s="122"/>
      <c r="GF66" s="122"/>
      <c r="GG66" s="122"/>
      <c r="GH66" s="122"/>
      <c r="GI66" s="122"/>
      <c r="GJ66" s="122"/>
      <c r="GK66" s="122"/>
      <c r="GL66" s="122"/>
      <c r="GM66" s="122"/>
      <c r="GN66" s="122"/>
      <c r="GO66" s="122"/>
      <c r="GP66" s="122"/>
      <c r="GQ66" s="122"/>
      <c r="GR66" s="122"/>
      <c r="GS66" s="122"/>
      <c r="GT66" s="122"/>
      <c r="GU66" s="122"/>
      <c r="GV66" s="122"/>
      <c r="GW66" s="122"/>
      <c r="GX66" s="122"/>
      <c r="GY66" s="122"/>
      <c r="GZ66" s="122"/>
      <c r="HA66" s="122"/>
      <c r="HB66" s="122"/>
      <c r="HC66" s="122"/>
      <c r="HD66" s="122"/>
      <c r="HE66" s="122"/>
      <c r="HF66" s="122"/>
      <c r="HG66" s="122"/>
      <c r="HH66" s="122"/>
      <c r="HI66" s="122"/>
      <c r="HJ66" s="122"/>
      <c r="HK66" s="122"/>
      <c r="HL66" s="122"/>
      <c r="HM66" s="122"/>
      <c r="HN66" s="122"/>
      <c r="HO66" s="122"/>
      <c r="HP66" s="122"/>
      <c r="HQ66" s="122"/>
      <c r="HR66" s="122"/>
      <c r="HS66" s="122"/>
      <c r="HT66" s="122"/>
      <c r="HU66" s="122"/>
      <c r="HV66" s="122"/>
      <c r="HW66" s="122"/>
      <c r="HX66" s="122"/>
      <c r="HY66" s="122"/>
      <c r="HZ66" s="122"/>
      <c r="IA66" s="122"/>
      <c r="IB66" s="122"/>
      <c r="IC66" s="122"/>
      <c r="ID66" s="122"/>
      <c r="IE66" s="122"/>
      <c r="IF66" s="122"/>
      <c r="IG66" s="122"/>
      <c r="IH66" s="122"/>
      <c r="II66" s="122"/>
      <c r="IJ66" s="122"/>
      <c r="IK66" s="122"/>
      <c r="IL66" s="122"/>
      <c r="IM66" s="122"/>
      <c r="IN66" s="122"/>
      <c r="IO66" s="122"/>
      <c r="IP66" s="122"/>
      <c r="IQ66" s="122"/>
      <c r="IR66" s="122"/>
      <c r="IS66" s="122"/>
    </row>
    <row r="67" spans="1:253" ht="11.25">
      <c r="A67" s="122"/>
      <c r="B67" s="128"/>
      <c r="C67" s="128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2"/>
      <c r="FX67" s="122"/>
      <c r="FY67" s="122"/>
      <c r="FZ67" s="122"/>
      <c r="GA67" s="122"/>
      <c r="GB67" s="122"/>
      <c r="GC67" s="122"/>
      <c r="GD67" s="122"/>
      <c r="GE67" s="122"/>
      <c r="GF67" s="122"/>
      <c r="GG67" s="122"/>
      <c r="GH67" s="122"/>
      <c r="GI67" s="122"/>
      <c r="GJ67" s="122"/>
      <c r="GK67" s="122"/>
      <c r="GL67" s="122"/>
      <c r="GM67" s="122"/>
      <c r="GN67" s="122"/>
      <c r="GO67" s="122"/>
      <c r="GP67" s="122"/>
      <c r="GQ67" s="122"/>
      <c r="GR67" s="122"/>
      <c r="GS67" s="122"/>
      <c r="GT67" s="122"/>
      <c r="GU67" s="122"/>
      <c r="GV67" s="122"/>
      <c r="GW67" s="122"/>
      <c r="GX67" s="122"/>
      <c r="GY67" s="122"/>
      <c r="GZ67" s="122"/>
      <c r="HA67" s="122"/>
      <c r="HB67" s="122"/>
      <c r="HC67" s="122"/>
      <c r="HD67" s="122"/>
      <c r="HE67" s="122"/>
      <c r="HF67" s="122"/>
      <c r="HG67" s="122"/>
      <c r="HH67" s="122"/>
      <c r="HI67" s="122"/>
      <c r="HJ67" s="122"/>
      <c r="HK67" s="122"/>
      <c r="HL67" s="122"/>
      <c r="HM67" s="122"/>
      <c r="HN67" s="122"/>
      <c r="HO67" s="122"/>
      <c r="HP67" s="122"/>
      <c r="HQ67" s="122"/>
      <c r="HR67" s="122"/>
      <c r="HS67" s="122"/>
      <c r="HT67" s="122"/>
      <c r="HU67" s="122"/>
      <c r="HV67" s="122"/>
      <c r="HW67" s="122"/>
      <c r="HX67" s="122"/>
      <c r="HY67" s="122"/>
      <c r="HZ67" s="122"/>
      <c r="IA67" s="122"/>
      <c r="IB67" s="122"/>
      <c r="IC67" s="122"/>
      <c r="ID67" s="122"/>
      <c r="IE67" s="122"/>
      <c r="IF67" s="122"/>
      <c r="IG67" s="122"/>
      <c r="IH67" s="122"/>
      <c r="II67" s="122"/>
      <c r="IJ67" s="122"/>
      <c r="IK67" s="122"/>
      <c r="IL67" s="122"/>
      <c r="IM67" s="122"/>
      <c r="IN67" s="122"/>
      <c r="IO67" s="122"/>
      <c r="IP67" s="122"/>
      <c r="IQ67" s="122"/>
      <c r="IR67" s="122"/>
      <c r="IS67" s="122"/>
    </row>
    <row r="68" spans="1:253" ht="11.25">
      <c r="A68" s="122"/>
      <c r="B68" s="128"/>
      <c r="C68" s="128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2"/>
      <c r="FP68" s="122"/>
      <c r="FQ68" s="122"/>
      <c r="FR68" s="122"/>
      <c r="FS68" s="122"/>
      <c r="FT68" s="122"/>
      <c r="FU68" s="122"/>
      <c r="FV68" s="122"/>
      <c r="FW68" s="122"/>
      <c r="FX68" s="122"/>
      <c r="FY68" s="122"/>
      <c r="FZ68" s="122"/>
      <c r="GA68" s="122"/>
      <c r="GB68" s="122"/>
      <c r="GC68" s="122"/>
      <c r="GD68" s="122"/>
      <c r="GE68" s="122"/>
      <c r="GF68" s="122"/>
      <c r="GG68" s="122"/>
      <c r="GH68" s="122"/>
      <c r="GI68" s="122"/>
      <c r="GJ68" s="122"/>
      <c r="GK68" s="122"/>
      <c r="GL68" s="122"/>
      <c r="GM68" s="122"/>
      <c r="GN68" s="122"/>
      <c r="GO68" s="122"/>
      <c r="GP68" s="122"/>
      <c r="GQ68" s="122"/>
      <c r="GR68" s="122"/>
      <c r="GS68" s="122"/>
      <c r="GT68" s="122"/>
      <c r="GU68" s="122"/>
      <c r="GV68" s="122"/>
      <c r="GW68" s="122"/>
      <c r="GX68" s="122"/>
      <c r="GY68" s="122"/>
      <c r="GZ68" s="122"/>
      <c r="HA68" s="122"/>
      <c r="HB68" s="122"/>
      <c r="HC68" s="122"/>
      <c r="HD68" s="122"/>
      <c r="HE68" s="122"/>
      <c r="HF68" s="122"/>
      <c r="HG68" s="122"/>
      <c r="HH68" s="122"/>
      <c r="HI68" s="122"/>
      <c r="HJ68" s="122"/>
      <c r="HK68" s="122"/>
      <c r="HL68" s="122"/>
      <c r="HM68" s="122"/>
      <c r="HN68" s="122"/>
      <c r="HO68" s="122"/>
      <c r="HP68" s="122"/>
      <c r="HQ68" s="122"/>
      <c r="HR68" s="122"/>
      <c r="HS68" s="122"/>
      <c r="HT68" s="122"/>
      <c r="HU68" s="122"/>
      <c r="HV68" s="122"/>
      <c r="HW68" s="122"/>
      <c r="HX68" s="122"/>
      <c r="HY68" s="122"/>
      <c r="HZ68" s="122"/>
      <c r="IA68" s="122"/>
      <c r="IB68" s="122"/>
      <c r="IC68" s="122"/>
      <c r="ID68" s="122"/>
      <c r="IE68" s="122"/>
      <c r="IF68" s="122"/>
      <c r="IG68" s="122"/>
      <c r="IH68" s="122"/>
      <c r="II68" s="122"/>
      <c r="IJ68" s="122"/>
      <c r="IK68" s="122"/>
      <c r="IL68" s="122"/>
      <c r="IM68" s="122"/>
      <c r="IN68" s="122"/>
      <c r="IO68" s="122"/>
      <c r="IP68" s="122"/>
      <c r="IQ68" s="122"/>
      <c r="IR68" s="122"/>
      <c r="IS68" s="122"/>
    </row>
    <row r="69" spans="1:253" ht="11.25">
      <c r="A69" s="122"/>
      <c r="B69" s="128"/>
      <c r="C69" s="128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2"/>
      <c r="FP69" s="122"/>
      <c r="FQ69" s="122"/>
      <c r="FR69" s="122"/>
      <c r="FS69" s="122"/>
      <c r="FT69" s="122"/>
      <c r="FU69" s="122"/>
      <c r="FV69" s="122"/>
      <c r="FW69" s="122"/>
      <c r="FX69" s="122"/>
      <c r="FY69" s="122"/>
      <c r="FZ69" s="122"/>
      <c r="GA69" s="122"/>
      <c r="GB69" s="122"/>
      <c r="GC69" s="122"/>
      <c r="GD69" s="122"/>
      <c r="GE69" s="122"/>
      <c r="GF69" s="122"/>
      <c r="GG69" s="122"/>
      <c r="GH69" s="122"/>
      <c r="GI69" s="122"/>
      <c r="GJ69" s="122"/>
      <c r="GK69" s="122"/>
      <c r="GL69" s="122"/>
      <c r="GM69" s="122"/>
      <c r="GN69" s="122"/>
      <c r="GO69" s="122"/>
      <c r="GP69" s="122"/>
      <c r="GQ69" s="122"/>
      <c r="GR69" s="122"/>
      <c r="GS69" s="122"/>
      <c r="GT69" s="122"/>
      <c r="GU69" s="122"/>
      <c r="GV69" s="122"/>
      <c r="GW69" s="122"/>
      <c r="GX69" s="122"/>
      <c r="GY69" s="122"/>
      <c r="GZ69" s="122"/>
      <c r="HA69" s="122"/>
      <c r="HB69" s="122"/>
      <c r="HC69" s="122"/>
      <c r="HD69" s="122"/>
      <c r="HE69" s="122"/>
      <c r="HF69" s="122"/>
      <c r="HG69" s="122"/>
      <c r="HH69" s="122"/>
      <c r="HI69" s="122"/>
      <c r="HJ69" s="122"/>
      <c r="HK69" s="122"/>
      <c r="HL69" s="122"/>
      <c r="HM69" s="122"/>
      <c r="HN69" s="122"/>
      <c r="HO69" s="122"/>
      <c r="HP69" s="122"/>
      <c r="HQ69" s="122"/>
      <c r="HR69" s="122"/>
      <c r="HS69" s="122"/>
      <c r="HT69" s="122"/>
      <c r="HU69" s="122"/>
      <c r="HV69" s="122"/>
      <c r="HW69" s="122"/>
      <c r="HX69" s="122"/>
      <c r="HY69" s="122"/>
      <c r="HZ69" s="122"/>
      <c r="IA69" s="122"/>
      <c r="IB69" s="122"/>
      <c r="IC69" s="122"/>
      <c r="ID69" s="122"/>
      <c r="IE69" s="122"/>
      <c r="IF69" s="122"/>
      <c r="IG69" s="122"/>
      <c r="IH69" s="122"/>
      <c r="II69" s="122"/>
      <c r="IJ69" s="122"/>
      <c r="IK69" s="122"/>
      <c r="IL69" s="122"/>
      <c r="IM69" s="122"/>
      <c r="IN69" s="122"/>
      <c r="IO69" s="122"/>
      <c r="IP69" s="122"/>
      <c r="IQ69" s="122"/>
      <c r="IR69" s="122"/>
      <c r="IS69" s="122"/>
    </row>
    <row r="70" spans="1:253" ht="11.25">
      <c r="A70" s="122"/>
      <c r="B70" s="128"/>
      <c r="C70" s="128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2"/>
      <c r="EZ70" s="122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2"/>
      <c r="FP70" s="122"/>
      <c r="FQ70" s="122"/>
      <c r="FR70" s="122"/>
      <c r="FS70" s="122"/>
      <c r="FT70" s="122"/>
      <c r="FU70" s="122"/>
      <c r="FV70" s="122"/>
      <c r="FW70" s="122"/>
      <c r="FX70" s="122"/>
      <c r="FY70" s="122"/>
      <c r="FZ70" s="122"/>
      <c r="GA70" s="122"/>
      <c r="GB70" s="122"/>
      <c r="GC70" s="122"/>
      <c r="GD70" s="122"/>
      <c r="GE70" s="122"/>
      <c r="GF70" s="122"/>
      <c r="GG70" s="122"/>
      <c r="GH70" s="122"/>
      <c r="GI70" s="122"/>
      <c r="GJ70" s="122"/>
      <c r="GK70" s="122"/>
      <c r="GL70" s="122"/>
      <c r="GM70" s="122"/>
      <c r="GN70" s="122"/>
      <c r="GO70" s="122"/>
      <c r="GP70" s="122"/>
      <c r="GQ70" s="122"/>
      <c r="GR70" s="122"/>
      <c r="GS70" s="122"/>
      <c r="GT70" s="122"/>
      <c r="GU70" s="122"/>
      <c r="GV70" s="122"/>
      <c r="GW70" s="122"/>
      <c r="GX70" s="122"/>
      <c r="GY70" s="122"/>
      <c r="GZ70" s="122"/>
      <c r="HA70" s="122"/>
      <c r="HB70" s="122"/>
      <c r="HC70" s="122"/>
      <c r="HD70" s="122"/>
      <c r="HE70" s="122"/>
      <c r="HF70" s="122"/>
      <c r="HG70" s="122"/>
      <c r="HH70" s="122"/>
      <c r="HI70" s="122"/>
      <c r="HJ70" s="122"/>
      <c r="HK70" s="122"/>
      <c r="HL70" s="122"/>
      <c r="HM70" s="122"/>
      <c r="HN70" s="122"/>
      <c r="HO70" s="122"/>
      <c r="HP70" s="122"/>
      <c r="HQ70" s="122"/>
      <c r="HR70" s="122"/>
      <c r="HS70" s="122"/>
      <c r="HT70" s="122"/>
      <c r="HU70" s="122"/>
      <c r="HV70" s="122"/>
      <c r="HW70" s="122"/>
      <c r="HX70" s="122"/>
      <c r="HY70" s="122"/>
      <c r="HZ70" s="122"/>
      <c r="IA70" s="122"/>
      <c r="IB70" s="122"/>
      <c r="IC70" s="122"/>
      <c r="ID70" s="122"/>
      <c r="IE70" s="122"/>
      <c r="IF70" s="122"/>
      <c r="IG70" s="122"/>
      <c r="IH70" s="122"/>
      <c r="II70" s="122"/>
      <c r="IJ70" s="122"/>
      <c r="IK70" s="122"/>
      <c r="IL70" s="122"/>
      <c r="IM70" s="122"/>
      <c r="IN70" s="122"/>
      <c r="IO70" s="122"/>
      <c r="IP70" s="122"/>
      <c r="IQ70" s="122"/>
      <c r="IR70" s="122"/>
      <c r="IS70" s="122"/>
    </row>
    <row r="71" spans="1:253" ht="11.25">
      <c r="A71" s="122"/>
      <c r="B71" s="128"/>
      <c r="C71" s="128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2"/>
      <c r="EZ71" s="122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22"/>
      <c r="FP71" s="122"/>
      <c r="FQ71" s="122"/>
      <c r="FR71" s="122"/>
      <c r="FS71" s="122"/>
      <c r="FT71" s="122"/>
      <c r="FU71" s="122"/>
      <c r="FV71" s="122"/>
      <c r="FW71" s="122"/>
      <c r="FX71" s="122"/>
      <c r="FY71" s="122"/>
      <c r="FZ71" s="122"/>
      <c r="GA71" s="122"/>
      <c r="GB71" s="122"/>
      <c r="GC71" s="122"/>
      <c r="GD71" s="122"/>
      <c r="GE71" s="122"/>
      <c r="GF71" s="122"/>
      <c r="GG71" s="122"/>
      <c r="GH71" s="122"/>
      <c r="GI71" s="122"/>
      <c r="GJ71" s="122"/>
      <c r="GK71" s="122"/>
      <c r="GL71" s="122"/>
      <c r="GM71" s="122"/>
      <c r="GN71" s="122"/>
      <c r="GO71" s="122"/>
      <c r="GP71" s="122"/>
      <c r="GQ71" s="122"/>
      <c r="GR71" s="122"/>
      <c r="GS71" s="122"/>
      <c r="GT71" s="122"/>
      <c r="GU71" s="122"/>
      <c r="GV71" s="122"/>
      <c r="GW71" s="122"/>
      <c r="GX71" s="122"/>
      <c r="GY71" s="122"/>
      <c r="GZ71" s="122"/>
      <c r="HA71" s="122"/>
      <c r="HB71" s="122"/>
      <c r="HC71" s="122"/>
      <c r="HD71" s="122"/>
      <c r="HE71" s="122"/>
      <c r="HF71" s="122"/>
      <c r="HG71" s="122"/>
      <c r="HH71" s="122"/>
      <c r="HI71" s="122"/>
      <c r="HJ71" s="122"/>
      <c r="HK71" s="122"/>
      <c r="HL71" s="122"/>
      <c r="HM71" s="122"/>
      <c r="HN71" s="122"/>
      <c r="HO71" s="122"/>
      <c r="HP71" s="122"/>
      <c r="HQ71" s="122"/>
      <c r="HR71" s="122"/>
      <c r="HS71" s="122"/>
      <c r="HT71" s="122"/>
      <c r="HU71" s="122"/>
      <c r="HV71" s="122"/>
      <c r="HW71" s="122"/>
      <c r="HX71" s="122"/>
      <c r="HY71" s="122"/>
      <c r="HZ71" s="122"/>
      <c r="IA71" s="122"/>
      <c r="IB71" s="122"/>
      <c r="IC71" s="122"/>
      <c r="ID71" s="122"/>
      <c r="IE71" s="122"/>
      <c r="IF71" s="122"/>
      <c r="IG71" s="122"/>
      <c r="IH71" s="122"/>
      <c r="II71" s="122"/>
      <c r="IJ71" s="122"/>
      <c r="IK71" s="122"/>
      <c r="IL71" s="122"/>
      <c r="IM71" s="122"/>
      <c r="IN71" s="122"/>
      <c r="IO71" s="122"/>
      <c r="IP71" s="122"/>
      <c r="IQ71" s="122"/>
      <c r="IR71" s="122"/>
      <c r="IS71" s="122"/>
    </row>
    <row r="72" spans="1:253" ht="11.25">
      <c r="A72" s="122"/>
      <c r="B72" s="128"/>
      <c r="C72" s="128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2"/>
      <c r="EZ72" s="122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  <c r="FN72" s="122"/>
      <c r="FO72" s="122"/>
      <c r="FP72" s="122"/>
      <c r="FQ72" s="122"/>
      <c r="FR72" s="122"/>
      <c r="FS72" s="122"/>
      <c r="FT72" s="122"/>
      <c r="FU72" s="122"/>
      <c r="FV72" s="122"/>
      <c r="FW72" s="122"/>
      <c r="FX72" s="122"/>
      <c r="FY72" s="122"/>
      <c r="FZ72" s="122"/>
      <c r="GA72" s="122"/>
      <c r="GB72" s="122"/>
      <c r="GC72" s="122"/>
      <c r="GD72" s="122"/>
      <c r="GE72" s="122"/>
      <c r="GF72" s="122"/>
      <c r="GG72" s="122"/>
      <c r="GH72" s="122"/>
      <c r="GI72" s="122"/>
      <c r="GJ72" s="122"/>
      <c r="GK72" s="122"/>
      <c r="GL72" s="122"/>
      <c r="GM72" s="122"/>
      <c r="GN72" s="122"/>
      <c r="GO72" s="122"/>
      <c r="GP72" s="122"/>
      <c r="GQ72" s="122"/>
      <c r="GR72" s="122"/>
      <c r="GS72" s="122"/>
      <c r="GT72" s="122"/>
      <c r="GU72" s="122"/>
      <c r="GV72" s="122"/>
      <c r="GW72" s="122"/>
      <c r="GX72" s="122"/>
      <c r="GY72" s="122"/>
      <c r="GZ72" s="122"/>
      <c r="HA72" s="122"/>
      <c r="HB72" s="122"/>
      <c r="HC72" s="122"/>
      <c r="HD72" s="122"/>
      <c r="HE72" s="122"/>
      <c r="HF72" s="122"/>
      <c r="HG72" s="122"/>
      <c r="HH72" s="122"/>
      <c r="HI72" s="122"/>
      <c r="HJ72" s="122"/>
      <c r="HK72" s="122"/>
      <c r="HL72" s="122"/>
      <c r="HM72" s="122"/>
      <c r="HN72" s="122"/>
      <c r="HO72" s="122"/>
      <c r="HP72" s="122"/>
      <c r="HQ72" s="122"/>
      <c r="HR72" s="122"/>
      <c r="HS72" s="122"/>
      <c r="HT72" s="122"/>
      <c r="HU72" s="122"/>
      <c r="HV72" s="122"/>
      <c r="HW72" s="122"/>
      <c r="HX72" s="122"/>
      <c r="HY72" s="122"/>
      <c r="HZ72" s="122"/>
      <c r="IA72" s="122"/>
      <c r="IB72" s="122"/>
      <c r="IC72" s="122"/>
      <c r="ID72" s="122"/>
      <c r="IE72" s="122"/>
      <c r="IF72" s="122"/>
      <c r="IG72" s="122"/>
      <c r="IH72" s="122"/>
      <c r="II72" s="122"/>
      <c r="IJ72" s="122"/>
      <c r="IK72" s="122"/>
      <c r="IL72" s="122"/>
      <c r="IM72" s="122"/>
      <c r="IN72" s="122"/>
      <c r="IO72" s="122"/>
      <c r="IP72" s="122"/>
      <c r="IQ72" s="122"/>
      <c r="IR72" s="122"/>
      <c r="IS72" s="122"/>
    </row>
    <row r="73" spans="1:253" ht="11.25">
      <c r="A73" s="122"/>
      <c r="B73" s="128"/>
      <c r="C73" s="128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2"/>
      <c r="EZ73" s="122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2"/>
      <c r="FP73" s="122"/>
      <c r="FQ73" s="122"/>
      <c r="FR73" s="122"/>
      <c r="FS73" s="122"/>
      <c r="FT73" s="122"/>
      <c r="FU73" s="122"/>
      <c r="FV73" s="122"/>
      <c r="FW73" s="122"/>
      <c r="FX73" s="122"/>
      <c r="FY73" s="122"/>
      <c r="FZ73" s="122"/>
      <c r="GA73" s="122"/>
      <c r="GB73" s="122"/>
      <c r="GC73" s="122"/>
      <c r="GD73" s="122"/>
      <c r="GE73" s="122"/>
      <c r="GF73" s="122"/>
      <c r="GG73" s="122"/>
      <c r="GH73" s="122"/>
      <c r="GI73" s="122"/>
      <c r="GJ73" s="122"/>
      <c r="GK73" s="122"/>
      <c r="GL73" s="122"/>
      <c r="GM73" s="122"/>
      <c r="GN73" s="122"/>
      <c r="GO73" s="122"/>
      <c r="GP73" s="122"/>
      <c r="GQ73" s="122"/>
      <c r="GR73" s="122"/>
      <c r="GS73" s="122"/>
      <c r="GT73" s="122"/>
      <c r="GU73" s="122"/>
      <c r="GV73" s="122"/>
      <c r="GW73" s="122"/>
      <c r="GX73" s="122"/>
      <c r="GY73" s="122"/>
      <c r="GZ73" s="122"/>
      <c r="HA73" s="122"/>
      <c r="HB73" s="122"/>
      <c r="HC73" s="122"/>
      <c r="HD73" s="122"/>
      <c r="HE73" s="122"/>
      <c r="HF73" s="122"/>
      <c r="HG73" s="122"/>
      <c r="HH73" s="122"/>
      <c r="HI73" s="122"/>
      <c r="HJ73" s="122"/>
      <c r="HK73" s="122"/>
      <c r="HL73" s="122"/>
      <c r="HM73" s="122"/>
      <c r="HN73" s="122"/>
      <c r="HO73" s="122"/>
      <c r="HP73" s="122"/>
      <c r="HQ73" s="122"/>
      <c r="HR73" s="122"/>
      <c r="HS73" s="122"/>
      <c r="HT73" s="122"/>
      <c r="HU73" s="122"/>
      <c r="HV73" s="122"/>
      <c r="HW73" s="122"/>
      <c r="HX73" s="122"/>
      <c r="HY73" s="122"/>
      <c r="HZ73" s="122"/>
      <c r="IA73" s="122"/>
      <c r="IB73" s="122"/>
      <c r="IC73" s="122"/>
      <c r="ID73" s="122"/>
      <c r="IE73" s="122"/>
      <c r="IF73" s="122"/>
      <c r="IG73" s="122"/>
      <c r="IH73" s="122"/>
      <c r="II73" s="122"/>
      <c r="IJ73" s="122"/>
      <c r="IK73" s="122"/>
      <c r="IL73" s="122"/>
      <c r="IM73" s="122"/>
      <c r="IN73" s="122"/>
      <c r="IO73" s="122"/>
      <c r="IP73" s="122"/>
      <c r="IQ73" s="122"/>
      <c r="IR73" s="122"/>
      <c r="IS73" s="122"/>
    </row>
    <row r="74" spans="1:253" ht="11.25">
      <c r="A74" s="122"/>
      <c r="B74" s="128"/>
      <c r="C74" s="128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2"/>
      <c r="FP74" s="122"/>
      <c r="FQ74" s="122"/>
      <c r="FR74" s="122"/>
      <c r="FS74" s="122"/>
      <c r="FT74" s="122"/>
      <c r="FU74" s="122"/>
      <c r="FV74" s="122"/>
      <c r="FW74" s="122"/>
      <c r="FX74" s="122"/>
      <c r="FY74" s="122"/>
      <c r="FZ74" s="122"/>
      <c r="GA74" s="122"/>
      <c r="GB74" s="122"/>
      <c r="GC74" s="122"/>
      <c r="GD74" s="122"/>
      <c r="GE74" s="122"/>
      <c r="GF74" s="122"/>
      <c r="GG74" s="122"/>
      <c r="GH74" s="122"/>
      <c r="GI74" s="122"/>
      <c r="GJ74" s="122"/>
      <c r="GK74" s="122"/>
      <c r="GL74" s="122"/>
      <c r="GM74" s="122"/>
      <c r="GN74" s="122"/>
      <c r="GO74" s="122"/>
      <c r="GP74" s="122"/>
      <c r="GQ74" s="122"/>
      <c r="GR74" s="122"/>
      <c r="GS74" s="122"/>
      <c r="GT74" s="122"/>
      <c r="GU74" s="122"/>
      <c r="GV74" s="122"/>
      <c r="GW74" s="122"/>
      <c r="GX74" s="122"/>
      <c r="GY74" s="122"/>
      <c r="GZ74" s="122"/>
      <c r="HA74" s="122"/>
      <c r="HB74" s="122"/>
      <c r="HC74" s="122"/>
      <c r="HD74" s="122"/>
      <c r="HE74" s="122"/>
      <c r="HF74" s="122"/>
      <c r="HG74" s="122"/>
      <c r="HH74" s="122"/>
      <c r="HI74" s="122"/>
      <c r="HJ74" s="122"/>
      <c r="HK74" s="122"/>
      <c r="HL74" s="122"/>
      <c r="HM74" s="122"/>
      <c r="HN74" s="122"/>
      <c r="HO74" s="122"/>
      <c r="HP74" s="122"/>
      <c r="HQ74" s="122"/>
      <c r="HR74" s="122"/>
      <c r="HS74" s="122"/>
      <c r="HT74" s="122"/>
      <c r="HU74" s="122"/>
      <c r="HV74" s="122"/>
      <c r="HW74" s="122"/>
      <c r="HX74" s="122"/>
      <c r="HY74" s="122"/>
      <c r="HZ74" s="122"/>
      <c r="IA74" s="122"/>
      <c r="IB74" s="122"/>
      <c r="IC74" s="122"/>
      <c r="ID74" s="122"/>
      <c r="IE74" s="122"/>
      <c r="IF74" s="122"/>
      <c r="IG74" s="122"/>
      <c r="IH74" s="122"/>
      <c r="II74" s="122"/>
      <c r="IJ74" s="122"/>
      <c r="IK74" s="122"/>
      <c r="IL74" s="122"/>
      <c r="IM74" s="122"/>
      <c r="IN74" s="122"/>
      <c r="IO74" s="122"/>
      <c r="IP74" s="122"/>
      <c r="IQ74" s="122"/>
      <c r="IR74" s="122"/>
      <c r="IS74" s="122"/>
    </row>
    <row r="75" spans="1:253" ht="11.25">
      <c r="A75" s="122"/>
      <c r="B75" s="128"/>
      <c r="C75" s="128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2"/>
      <c r="FP75" s="122"/>
      <c r="FQ75" s="122"/>
      <c r="FR75" s="122"/>
      <c r="FS75" s="122"/>
      <c r="FT75" s="122"/>
      <c r="FU75" s="122"/>
      <c r="FV75" s="122"/>
      <c r="FW75" s="122"/>
      <c r="FX75" s="122"/>
      <c r="FY75" s="122"/>
      <c r="FZ75" s="122"/>
      <c r="GA75" s="122"/>
      <c r="GB75" s="122"/>
      <c r="GC75" s="122"/>
      <c r="GD75" s="122"/>
      <c r="GE75" s="122"/>
      <c r="GF75" s="122"/>
      <c r="GG75" s="122"/>
      <c r="GH75" s="122"/>
      <c r="GI75" s="122"/>
      <c r="GJ75" s="122"/>
      <c r="GK75" s="122"/>
      <c r="GL75" s="122"/>
      <c r="GM75" s="122"/>
      <c r="GN75" s="122"/>
      <c r="GO75" s="122"/>
      <c r="GP75" s="122"/>
      <c r="GQ75" s="122"/>
      <c r="GR75" s="122"/>
      <c r="GS75" s="122"/>
      <c r="GT75" s="122"/>
      <c r="GU75" s="122"/>
      <c r="GV75" s="122"/>
      <c r="GW75" s="122"/>
      <c r="GX75" s="122"/>
      <c r="GY75" s="122"/>
      <c r="GZ75" s="122"/>
      <c r="HA75" s="122"/>
      <c r="HB75" s="122"/>
      <c r="HC75" s="122"/>
      <c r="HD75" s="122"/>
      <c r="HE75" s="122"/>
      <c r="HF75" s="122"/>
      <c r="HG75" s="122"/>
      <c r="HH75" s="122"/>
      <c r="HI75" s="122"/>
      <c r="HJ75" s="122"/>
      <c r="HK75" s="122"/>
      <c r="HL75" s="122"/>
      <c r="HM75" s="122"/>
      <c r="HN75" s="122"/>
      <c r="HO75" s="122"/>
      <c r="HP75" s="122"/>
      <c r="HQ75" s="122"/>
      <c r="HR75" s="122"/>
      <c r="HS75" s="122"/>
      <c r="HT75" s="122"/>
      <c r="HU75" s="122"/>
      <c r="HV75" s="122"/>
      <c r="HW75" s="122"/>
      <c r="HX75" s="122"/>
      <c r="HY75" s="122"/>
      <c r="HZ75" s="122"/>
      <c r="IA75" s="122"/>
      <c r="IB75" s="122"/>
      <c r="IC75" s="122"/>
      <c r="ID75" s="122"/>
      <c r="IE75" s="122"/>
      <c r="IF75" s="122"/>
      <c r="IG75" s="122"/>
      <c r="IH75" s="122"/>
      <c r="II75" s="122"/>
      <c r="IJ75" s="122"/>
      <c r="IK75" s="122"/>
      <c r="IL75" s="122"/>
      <c r="IM75" s="122"/>
      <c r="IN75" s="122"/>
      <c r="IO75" s="122"/>
      <c r="IP75" s="122"/>
      <c r="IQ75" s="122"/>
      <c r="IR75" s="122"/>
      <c r="IS75" s="122"/>
    </row>
    <row r="76" spans="1:253" ht="11.25">
      <c r="A76" s="122"/>
      <c r="B76" s="128"/>
      <c r="C76" s="128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2"/>
      <c r="FX76" s="122"/>
      <c r="FY76" s="122"/>
      <c r="FZ76" s="122"/>
      <c r="GA76" s="122"/>
      <c r="GB76" s="122"/>
      <c r="GC76" s="122"/>
      <c r="GD76" s="122"/>
      <c r="GE76" s="122"/>
      <c r="GF76" s="122"/>
      <c r="GG76" s="122"/>
      <c r="GH76" s="122"/>
      <c r="GI76" s="122"/>
      <c r="GJ76" s="122"/>
      <c r="GK76" s="122"/>
      <c r="GL76" s="122"/>
      <c r="GM76" s="122"/>
      <c r="GN76" s="122"/>
      <c r="GO76" s="122"/>
      <c r="GP76" s="122"/>
      <c r="GQ76" s="122"/>
      <c r="GR76" s="122"/>
      <c r="GS76" s="122"/>
      <c r="GT76" s="122"/>
      <c r="GU76" s="122"/>
      <c r="GV76" s="122"/>
      <c r="GW76" s="122"/>
      <c r="GX76" s="122"/>
      <c r="GY76" s="122"/>
      <c r="GZ76" s="122"/>
      <c r="HA76" s="122"/>
      <c r="HB76" s="122"/>
      <c r="HC76" s="122"/>
      <c r="HD76" s="122"/>
      <c r="HE76" s="122"/>
      <c r="HF76" s="122"/>
      <c r="HG76" s="122"/>
      <c r="HH76" s="122"/>
      <c r="HI76" s="122"/>
      <c r="HJ76" s="122"/>
      <c r="HK76" s="122"/>
      <c r="HL76" s="122"/>
      <c r="HM76" s="122"/>
      <c r="HN76" s="122"/>
      <c r="HO76" s="122"/>
      <c r="HP76" s="122"/>
      <c r="HQ76" s="122"/>
      <c r="HR76" s="122"/>
      <c r="HS76" s="122"/>
      <c r="HT76" s="122"/>
      <c r="HU76" s="122"/>
      <c r="HV76" s="122"/>
      <c r="HW76" s="122"/>
      <c r="HX76" s="122"/>
      <c r="HY76" s="122"/>
      <c r="HZ76" s="122"/>
      <c r="IA76" s="122"/>
      <c r="IB76" s="122"/>
      <c r="IC76" s="122"/>
      <c r="ID76" s="122"/>
      <c r="IE76" s="122"/>
      <c r="IF76" s="122"/>
      <c r="IG76" s="122"/>
      <c r="IH76" s="122"/>
      <c r="II76" s="122"/>
      <c r="IJ76" s="122"/>
      <c r="IK76" s="122"/>
      <c r="IL76" s="122"/>
      <c r="IM76" s="122"/>
      <c r="IN76" s="122"/>
      <c r="IO76" s="122"/>
      <c r="IP76" s="122"/>
      <c r="IQ76" s="122"/>
      <c r="IR76" s="122"/>
      <c r="IS76" s="122"/>
    </row>
    <row r="77" spans="1:253" ht="11.25">
      <c r="A77" s="122"/>
      <c r="B77" s="128"/>
      <c r="C77" s="128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122"/>
      <c r="FR77" s="122"/>
      <c r="FS77" s="122"/>
      <c r="FT77" s="122"/>
      <c r="FU77" s="122"/>
      <c r="FV77" s="122"/>
      <c r="FW77" s="122"/>
      <c r="FX77" s="122"/>
      <c r="FY77" s="122"/>
      <c r="FZ77" s="122"/>
      <c r="GA77" s="122"/>
      <c r="GB77" s="122"/>
      <c r="GC77" s="122"/>
      <c r="GD77" s="122"/>
      <c r="GE77" s="122"/>
      <c r="GF77" s="122"/>
      <c r="GG77" s="122"/>
      <c r="GH77" s="122"/>
      <c r="GI77" s="122"/>
      <c r="GJ77" s="122"/>
      <c r="GK77" s="122"/>
      <c r="GL77" s="122"/>
      <c r="GM77" s="122"/>
      <c r="GN77" s="122"/>
      <c r="GO77" s="122"/>
      <c r="GP77" s="122"/>
      <c r="GQ77" s="122"/>
      <c r="GR77" s="122"/>
      <c r="GS77" s="122"/>
      <c r="GT77" s="122"/>
      <c r="GU77" s="122"/>
      <c r="GV77" s="122"/>
      <c r="GW77" s="122"/>
      <c r="GX77" s="122"/>
      <c r="GY77" s="122"/>
      <c r="GZ77" s="122"/>
      <c r="HA77" s="122"/>
      <c r="HB77" s="122"/>
      <c r="HC77" s="122"/>
      <c r="HD77" s="122"/>
      <c r="HE77" s="122"/>
      <c r="HF77" s="122"/>
      <c r="HG77" s="122"/>
      <c r="HH77" s="122"/>
      <c r="HI77" s="122"/>
      <c r="HJ77" s="122"/>
      <c r="HK77" s="122"/>
      <c r="HL77" s="122"/>
      <c r="HM77" s="122"/>
      <c r="HN77" s="122"/>
      <c r="HO77" s="122"/>
      <c r="HP77" s="122"/>
      <c r="HQ77" s="122"/>
      <c r="HR77" s="122"/>
      <c r="HS77" s="122"/>
      <c r="HT77" s="122"/>
      <c r="HU77" s="122"/>
      <c r="HV77" s="122"/>
      <c r="HW77" s="122"/>
      <c r="HX77" s="122"/>
      <c r="HY77" s="122"/>
      <c r="HZ77" s="122"/>
      <c r="IA77" s="122"/>
      <c r="IB77" s="122"/>
      <c r="IC77" s="122"/>
      <c r="ID77" s="122"/>
      <c r="IE77" s="122"/>
      <c r="IF77" s="122"/>
      <c r="IG77" s="122"/>
      <c r="IH77" s="122"/>
      <c r="II77" s="122"/>
      <c r="IJ77" s="122"/>
      <c r="IK77" s="122"/>
      <c r="IL77" s="122"/>
      <c r="IM77" s="122"/>
      <c r="IN77" s="122"/>
      <c r="IO77" s="122"/>
      <c r="IP77" s="122"/>
      <c r="IQ77" s="122"/>
      <c r="IR77" s="122"/>
      <c r="IS77" s="122"/>
    </row>
    <row r="78" spans="1:253" ht="11.25">
      <c r="A78" s="122"/>
      <c r="B78" s="128"/>
      <c r="C78" s="128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  <c r="FW78" s="122"/>
      <c r="FX78" s="122"/>
      <c r="FY78" s="122"/>
      <c r="FZ78" s="122"/>
      <c r="GA78" s="122"/>
      <c r="GB78" s="122"/>
      <c r="GC78" s="122"/>
      <c r="GD78" s="122"/>
      <c r="GE78" s="122"/>
      <c r="GF78" s="122"/>
      <c r="GG78" s="122"/>
      <c r="GH78" s="122"/>
      <c r="GI78" s="122"/>
      <c r="GJ78" s="122"/>
      <c r="GK78" s="122"/>
      <c r="GL78" s="122"/>
      <c r="GM78" s="122"/>
      <c r="GN78" s="122"/>
      <c r="GO78" s="122"/>
      <c r="GP78" s="122"/>
      <c r="GQ78" s="122"/>
      <c r="GR78" s="122"/>
      <c r="GS78" s="122"/>
      <c r="GT78" s="122"/>
      <c r="GU78" s="122"/>
      <c r="GV78" s="122"/>
      <c r="GW78" s="122"/>
      <c r="GX78" s="122"/>
      <c r="GY78" s="122"/>
      <c r="GZ78" s="122"/>
      <c r="HA78" s="122"/>
      <c r="HB78" s="122"/>
      <c r="HC78" s="122"/>
      <c r="HD78" s="122"/>
      <c r="HE78" s="122"/>
      <c r="HF78" s="122"/>
      <c r="HG78" s="122"/>
      <c r="HH78" s="122"/>
      <c r="HI78" s="122"/>
      <c r="HJ78" s="122"/>
      <c r="HK78" s="122"/>
      <c r="HL78" s="122"/>
      <c r="HM78" s="122"/>
      <c r="HN78" s="122"/>
      <c r="HO78" s="122"/>
      <c r="HP78" s="122"/>
      <c r="HQ78" s="122"/>
      <c r="HR78" s="122"/>
      <c r="HS78" s="122"/>
      <c r="HT78" s="122"/>
      <c r="HU78" s="122"/>
      <c r="HV78" s="122"/>
      <c r="HW78" s="122"/>
      <c r="HX78" s="122"/>
      <c r="HY78" s="122"/>
      <c r="HZ78" s="122"/>
      <c r="IA78" s="122"/>
      <c r="IB78" s="122"/>
      <c r="IC78" s="122"/>
      <c r="ID78" s="122"/>
      <c r="IE78" s="122"/>
      <c r="IF78" s="122"/>
      <c r="IG78" s="122"/>
      <c r="IH78" s="122"/>
      <c r="II78" s="122"/>
      <c r="IJ78" s="122"/>
      <c r="IK78" s="122"/>
      <c r="IL78" s="122"/>
      <c r="IM78" s="122"/>
      <c r="IN78" s="122"/>
      <c r="IO78" s="122"/>
      <c r="IP78" s="122"/>
      <c r="IQ78" s="122"/>
      <c r="IR78" s="122"/>
      <c r="IS78" s="122"/>
    </row>
    <row r="79" spans="1:253" ht="11.25">
      <c r="A79" s="122"/>
      <c r="B79" s="128"/>
      <c r="C79" s="128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/>
      <c r="FI79" s="122"/>
      <c r="FJ79" s="122"/>
      <c r="FK79" s="122"/>
      <c r="FL79" s="122"/>
      <c r="FM79" s="122"/>
      <c r="FN79" s="122"/>
      <c r="FO79" s="122"/>
      <c r="FP79" s="122"/>
      <c r="FQ79" s="122"/>
      <c r="FR79" s="122"/>
      <c r="FS79" s="122"/>
      <c r="FT79" s="122"/>
      <c r="FU79" s="122"/>
      <c r="FV79" s="122"/>
      <c r="FW79" s="122"/>
      <c r="FX79" s="122"/>
      <c r="FY79" s="122"/>
      <c r="FZ79" s="122"/>
      <c r="GA79" s="122"/>
      <c r="GB79" s="122"/>
      <c r="GC79" s="122"/>
      <c r="GD79" s="122"/>
      <c r="GE79" s="122"/>
      <c r="GF79" s="122"/>
      <c r="GG79" s="122"/>
      <c r="GH79" s="122"/>
      <c r="GI79" s="122"/>
      <c r="GJ79" s="122"/>
      <c r="GK79" s="122"/>
      <c r="GL79" s="122"/>
      <c r="GM79" s="122"/>
      <c r="GN79" s="122"/>
      <c r="GO79" s="122"/>
      <c r="GP79" s="122"/>
      <c r="GQ79" s="122"/>
      <c r="GR79" s="122"/>
      <c r="GS79" s="122"/>
      <c r="GT79" s="122"/>
      <c r="GU79" s="122"/>
      <c r="GV79" s="122"/>
      <c r="GW79" s="122"/>
      <c r="GX79" s="122"/>
      <c r="GY79" s="122"/>
      <c r="GZ79" s="122"/>
      <c r="HA79" s="122"/>
      <c r="HB79" s="122"/>
      <c r="HC79" s="122"/>
      <c r="HD79" s="122"/>
      <c r="HE79" s="122"/>
      <c r="HF79" s="122"/>
      <c r="HG79" s="122"/>
      <c r="HH79" s="122"/>
      <c r="HI79" s="122"/>
      <c r="HJ79" s="122"/>
      <c r="HK79" s="122"/>
      <c r="HL79" s="122"/>
      <c r="HM79" s="122"/>
      <c r="HN79" s="122"/>
      <c r="HO79" s="122"/>
      <c r="HP79" s="122"/>
      <c r="HQ79" s="122"/>
      <c r="HR79" s="122"/>
      <c r="HS79" s="122"/>
      <c r="HT79" s="122"/>
      <c r="HU79" s="122"/>
      <c r="HV79" s="122"/>
      <c r="HW79" s="122"/>
      <c r="HX79" s="122"/>
      <c r="HY79" s="122"/>
      <c r="HZ79" s="122"/>
      <c r="IA79" s="122"/>
      <c r="IB79" s="122"/>
      <c r="IC79" s="122"/>
      <c r="ID79" s="122"/>
      <c r="IE79" s="122"/>
      <c r="IF79" s="122"/>
      <c r="IG79" s="122"/>
      <c r="IH79" s="122"/>
      <c r="II79" s="122"/>
      <c r="IJ79" s="122"/>
      <c r="IK79" s="122"/>
      <c r="IL79" s="122"/>
      <c r="IM79" s="122"/>
      <c r="IN79" s="122"/>
      <c r="IO79" s="122"/>
      <c r="IP79" s="122"/>
      <c r="IQ79" s="122"/>
      <c r="IR79" s="122"/>
      <c r="IS79" s="122"/>
    </row>
    <row r="80" spans="1:253" ht="11.25">
      <c r="A80" s="122"/>
      <c r="B80" s="128"/>
      <c r="C80" s="128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2"/>
      <c r="FF80" s="122"/>
      <c r="FG80" s="122"/>
      <c r="FH80" s="122"/>
      <c r="FI80" s="122"/>
      <c r="FJ80" s="122"/>
      <c r="FK80" s="122"/>
      <c r="FL80" s="122"/>
      <c r="FM80" s="122"/>
      <c r="FN80" s="122"/>
      <c r="FO80" s="122"/>
      <c r="FP80" s="122"/>
      <c r="FQ80" s="122"/>
      <c r="FR80" s="122"/>
      <c r="FS80" s="122"/>
      <c r="FT80" s="122"/>
      <c r="FU80" s="122"/>
      <c r="FV80" s="122"/>
      <c r="FW80" s="122"/>
      <c r="FX80" s="122"/>
      <c r="FY80" s="122"/>
      <c r="FZ80" s="122"/>
      <c r="GA80" s="122"/>
      <c r="GB80" s="122"/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</row>
    <row r="81" spans="1:253" ht="11.25">
      <c r="A81" s="122"/>
      <c r="B81" s="128"/>
      <c r="C81" s="128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  <c r="FG81" s="122"/>
      <c r="FH81" s="122"/>
      <c r="FI81" s="122"/>
      <c r="FJ81" s="122"/>
      <c r="FK81" s="122"/>
      <c r="FL81" s="122"/>
      <c r="FM81" s="122"/>
      <c r="FN81" s="122"/>
      <c r="FO81" s="122"/>
      <c r="FP81" s="122"/>
      <c r="FQ81" s="122"/>
      <c r="FR81" s="122"/>
      <c r="FS81" s="122"/>
      <c r="FT81" s="122"/>
      <c r="FU81" s="122"/>
      <c r="FV81" s="122"/>
      <c r="FW81" s="122"/>
      <c r="FX81" s="122"/>
      <c r="FY81" s="122"/>
      <c r="FZ81" s="122"/>
      <c r="GA81" s="122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</row>
    <row r="82" spans="1:253" ht="11.25">
      <c r="A82" s="122"/>
      <c r="B82" s="128"/>
      <c r="C82" s="128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2"/>
      <c r="FF82" s="122"/>
      <c r="FG82" s="122"/>
      <c r="FH82" s="122"/>
      <c r="FI82" s="122"/>
      <c r="FJ82" s="122"/>
      <c r="FK82" s="122"/>
      <c r="FL82" s="122"/>
      <c r="FM82" s="122"/>
      <c r="FN82" s="122"/>
      <c r="FO82" s="122"/>
      <c r="FP82" s="122"/>
      <c r="FQ82" s="122"/>
      <c r="FR82" s="122"/>
      <c r="FS82" s="122"/>
      <c r="FT82" s="122"/>
      <c r="FU82" s="122"/>
      <c r="FV82" s="122"/>
      <c r="FW82" s="122"/>
      <c r="FX82" s="122"/>
      <c r="FY82" s="122"/>
      <c r="FZ82" s="122"/>
      <c r="GA82" s="122"/>
      <c r="GB82" s="122"/>
      <c r="GC82" s="122"/>
      <c r="GD82" s="122"/>
      <c r="GE82" s="122"/>
      <c r="GF82" s="122"/>
      <c r="GG82" s="122"/>
      <c r="GH82" s="122"/>
      <c r="GI82" s="122"/>
      <c r="GJ82" s="122"/>
      <c r="GK82" s="122"/>
      <c r="GL82" s="122"/>
      <c r="GM82" s="122"/>
      <c r="GN82" s="122"/>
      <c r="GO82" s="122"/>
      <c r="GP82" s="122"/>
      <c r="GQ82" s="122"/>
      <c r="GR82" s="122"/>
      <c r="GS82" s="122"/>
      <c r="GT82" s="122"/>
      <c r="GU82" s="122"/>
      <c r="GV82" s="122"/>
      <c r="GW82" s="122"/>
      <c r="GX82" s="122"/>
      <c r="GY82" s="122"/>
      <c r="GZ82" s="122"/>
      <c r="HA82" s="122"/>
      <c r="HB82" s="122"/>
      <c r="HC82" s="122"/>
      <c r="HD82" s="122"/>
      <c r="HE82" s="122"/>
      <c r="HF82" s="122"/>
      <c r="HG82" s="122"/>
      <c r="HH82" s="122"/>
      <c r="HI82" s="122"/>
      <c r="HJ82" s="122"/>
      <c r="HK82" s="122"/>
      <c r="HL82" s="122"/>
      <c r="HM82" s="122"/>
      <c r="HN82" s="122"/>
      <c r="HO82" s="122"/>
      <c r="HP82" s="122"/>
      <c r="HQ82" s="122"/>
      <c r="HR82" s="122"/>
      <c r="HS82" s="122"/>
      <c r="HT82" s="122"/>
      <c r="HU82" s="122"/>
      <c r="HV82" s="122"/>
      <c r="HW82" s="122"/>
      <c r="HX82" s="122"/>
      <c r="HY82" s="122"/>
      <c r="HZ82" s="122"/>
      <c r="IA82" s="122"/>
      <c r="IB82" s="122"/>
      <c r="IC82" s="122"/>
      <c r="ID82" s="122"/>
      <c r="IE82" s="122"/>
      <c r="IF82" s="122"/>
      <c r="IG82" s="122"/>
      <c r="IH82" s="122"/>
      <c r="II82" s="122"/>
      <c r="IJ82" s="122"/>
      <c r="IK82" s="122"/>
      <c r="IL82" s="122"/>
      <c r="IM82" s="122"/>
      <c r="IN82" s="122"/>
      <c r="IO82" s="122"/>
      <c r="IP82" s="122"/>
      <c r="IQ82" s="122"/>
      <c r="IR82" s="122"/>
      <c r="IS82" s="122"/>
    </row>
    <row r="83" spans="1:253" ht="11.25">
      <c r="A83" s="122"/>
      <c r="B83" s="128"/>
      <c r="C83" s="128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2"/>
      <c r="FF83" s="122"/>
      <c r="FG83" s="122"/>
      <c r="FH83" s="122"/>
      <c r="FI83" s="122"/>
      <c r="FJ83" s="122"/>
      <c r="FK83" s="122"/>
      <c r="FL83" s="122"/>
      <c r="FM83" s="122"/>
      <c r="FN83" s="122"/>
      <c r="FO83" s="122"/>
      <c r="FP83" s="122"/>
      <c r="FQ83" s="122"/>
      <c r="FR83" s="122"/>
      <c r="FS83" s="122"/>
      <c r="FT83" s="122"/>
      <c r="FU83" s="122"/>
      <c r="FV83" s="122"/>
      <c r="FW83" s="122"/>
      <c r="FX83" s="122"/>
      <c r="FY83" s="122"/>
      <c r="FZ83" s="122"/>
      <c r="GA83" s="122"/>
      <c r="GB83" s="122"/>
      <c r="GC83" s="122"/>
      <c r="GD83" s="122"/>
      <c r="GE83" s="122"/>
      <c r="GF83" s="122"/>
      <c r="GG83" s="122"/>
      <c r="GH83" s="122"/>
      <c r="GI83" s="122"/>
      <c r="GJ83" s="122"/>
      <c r="GK83" s="122"/>
      <c r="GL83" s="122"/>
      <c r="GM83" s="122"/>
      <c r="GN83" s="122"/>
      <c r="GO83" s="122"/>
      <c r="GP83" s="122"/>
      <c r="GQ83" s="122"/>
      <c r="GR83" s="122"/>
      <c r="GS83" s="122"/>
      <c r="GT83" s="122"/>
      <c r="GU83" s="122"/>
      <c r="GV83" s="122"/>
      <c r="GW83" s="122"/>
      <c r="GX83" s="122"/>
      <c r="GY83" s="122"/>
      <c r="GZ83" s="122"/>
      <c r="HA83" s="122"/>
      <c r="HB83" s="122"/>
      <c r="HC83" s="122"/>
      <c r="HD83" s="122"/>
      <c r="HE83" s="122"/>
      <c r="HF83" s="122"/>
      <c r="HG83" s="122"/>
      <c r="HH83" s="122"/>
      <c r="HI83" s="122"/>
      <c r="HJ83" s="122"/>
      <c r="HK83" s="122"/>
      <c r="HL83" s="122"/>
      <c r="HM83" s="122"/>
      <c r="HN83" s="122"/>
      <c r="HO83" s="122"/>
      <c r="HP83" s="122"/>
      <c r="HQ83" s="122"/>
      <c r="HR83" s="122"/>
      <c r="HS83" s="122"/>
      <c r="HT83" s="122"/>
      <c r="HU83" s="122"/>
      <c r="HV83" s="122"/>
      <c r="HW83" s="122"/>
      <c r="HX83" s="122"/>
      <c r="HY83" s="122"/>
      <c r="HZ83" s="122"/>
      <c r="IA83" s="122"/>
      <c r="IB83" s="122"/>
      <c r="IC83" s="122"/>
      <c r="ID83" s="122"/>
      <c r="IE83" s="122"/>
      <c r="IF83" s="122"/>
      <c r="IG83" s="122"/>
      <c r="IH83" s="122"/>
      <c r="II83" s="122"/>
      <c r="IJ83" s="122"/>
      <c r="IK83" s="122"/>
      <c r="IL83" s="122"/>
      <c r="IM83" s="122"/>
      <c r="IN83" s="122"/>
      <c r="IO83" s="122"/>
      <c r="IP83" s="122"/>
      <c r="IQ83" s="122"/>
      <c r="IR83" s="122"/>
      <c r="IS83" s="122"/>
    </row>
    <row r="84" spans="1:253" ht="11.25">
      <c r="A84" s="122"/>
      <c r="B84" s="128"/>
      <c r="C84" s="128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  <c r="EZ84" s="122"/>
      <c r="FA84" s="122"/>
      <c r="FB84" s="122"/>
      <c r="FC84" s="122"/>
      <c r="FD84" s="122"/>
      <c r="FE84" s="122"/>
      <c r="FF84" s="122"/>
      <c r="FG84" s="122"/>
      <c r="FH84" s="122"/>
      <c r="FI84" s="122"/>
      <c r="FJ84" s="122"/>
      <c r="FK84" s="122"/>
      <c r="FL84" s="122"/>
      <c r="FM84" s="122"/>
      <c r="FN84" s="122"/>
      <c r="FO84" s="122"/>
      <c r="FP84" s="122"/>
      <c r="FQ84" s="122"/>
      <c r="FR84" s="122"/>
      <c r="FS84" s="122"/>
      <c r="FT84" s="122"/>
      <c r="FU84" s="122"/>
      <c r="FV84" s="122"/>
      <c r="FW84" s="122"/>
      <c r="FX84" s="122"/>
      <c r="FY84" s="122"/>
      <c r="FZ84" s="122"/>
      <c r="GA84" s="122"/>
      <c r="GB84" s="122"/>
      <c r="GC84" s="122"/>
      <c r="GD84" s="122"/>
      <c r="GE84" s="122"/>
      <c r="GF84" s="122"/>
      <c r="GG84" s="122"/>
      <c r="GH84" s="122"/>
      <c r="GI84" s="122"/>
      <c r="GJ84" s="122"/>
      <c r="GK84" s="122"/>
      <c r="GL84" s="122"/>
      <c r="GM84" s="122"/>
      <c r="GN84" s="122"/>
      <c r="GO84" s="122"/>
      <c r="GP84" s="122"/>
      <c r="GQ84" s="122"/>
      <c r="GR84" s="122"/>
      <c r="GS84" s="122"/>
      <c r="GT84" s="122"/>
      <c r="GU84" s="122"/>
      <c r="GV84" s="122"/>
      <c r="GW84" s="122"/>
      <c r="GX84" s="122"/>
      <c r="GY84" s="122"/>
      <c r="GZ84" s="122"/>
      <c r="HA84" s="122"/>
      <c r="HB84" s="122"/>
      <c r="HC84" s="122"/>
      <c r="HD84" s="122"/>
      <c r="HE84" s="122"/>
      <c r="HF84" s="122"/>
      <c r="HG84" s="122"/>
      <c r="HH84" s="122"/>
      <c r="HI84" s="122"/>
      <c r="HJ84" s="122"/>
      <c r="HK84" s="122"/>
      <c r="HL84" s="122"/>
      <c r="HM84" s="122"/>
      <c r="HN84" s="122"/>
      <c r="HO84" s="122"/>
      <c r="HP84" s="122"/>
      <c r="HQ84" s="122"/>
      <c r="HR84" s="122"/>
      <c r="HS84" s="122"/>
      <c r="HT84" s="122"/>
      <c r="HU84" s="122"/>
      <c r="HV84" s="122"/>
      <c r="HW84" s="122"/>
      <c r="HX84" s="122"/>
      <c r="HY84" s="122"/>
      <c r="HZ84" s="122"/>
      <c r="IA84" s="122"/>
      <c r="IB84" s="122"/>
      <c r="IC84" s="122"/>
      <c r="ID84" s="122"/>
      <c r="IE84" s="122"/>
      <c r="IF84" s="122"/>
      <c r="IG84" s="122"/>
      <c r="IH84" s="122"/>
      <c r="II84" s="122"/>
      <c r="IJ84" s="122"/>
      <c r="IK84" s="122"/>
      <c r="IL84" s="122"/>
      <c r="IM84" s="122"/>
      <c r="IN84" s="122"/>
      <c r="IO84" s="122"/>
      <c r="IP84" s="122"/>
      <c r="IQ84" s="122"/>
      <c r="IR84" s="122"/>
      <c r="IS84" s="122"/>
    </row>
    <row r="85" spans="1:253" ht="11.25">
      <c r="A85" s="122"/>
      <c r="B85" s="128"/>
      <c r="C85" s="128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2"/>
      <c r="FF85" s="122"/>
      <c r="FG85" s="122"/>
      <c r="FH85" s="122"/>
      <c r="FI85" s="122"/>
      <c r="FJ85" s="122"/>
      <c r="FK85" s="122"/>
      <c r="FL85" s="122"/>
      <c r="FM85" s="122"/>
      <c r="FN85" s="122"/>
      <c r="FO85" s="122"/>
      <c r="FP85" s="122"/>
      <c r="FQ85" s="122"/>
      <c r="FR85" s="122"/>
      <c r="FS85" s="122"/>
      <c r="FT85" s="122"/>
      <c r="FU85" s="122"/>
      <c r="FV85" s="122"/>
      <c r="FW85" s="122"/>
      <c r="FX85" s="122"/>
      <c r="FY85" s="122"/>
      <c r="FZ85" s="122"/>
      <c r="GA85" s="122"/>
      <c r="GB85" s="122"/>
      <c r="GC85" s="122"/>
      <c r="GD85" s="122"/>
      <c r="GE85" s="122"/>
      <c r="GF85" s="122"/>
      <c r="GG85" s="122"/>
      <c r="GH85" s="122"/>
      <c r="GI85" s="122"/>
      <c r="GJ85" s="122"/>
      <c r="GK85" s="122"/>
      <c r="GL85" s="122"/>
      <c r="GM85" s="122"/>
      <c r="GN85" s="122"/>
      <c r="GO85" s="122"/>
      <c r="GP85" s="122"/>
      <c r="GQ85" s="122"/>
      <c r="GR85" s="122"/>
      <c r="GS85" s="122"/>
      <c r="GT85" s="122"/>
      <c r="GU85" s="122"/>
      <c r="GV85" s="122"/>
      <c r="GW85" s="122"/>
      <c r="GX85" s="122"/>
      <c r="GY85" s="122"/>
      <c r="GZ85" s="122"/>
      <c r="HA85" s="122"/>
      <c r="HB85" s="122"/>
      <c r="HC85" s="122"/>
      <c r="HD85" s="122"/>
      <c r="HE85" s="122"/>
      <c r="HF85" s="122"/>
      <c r="HG85" s="122"/>
      <c r="HH85" s="122"/>
      <c r="HI85" s="122"/>
      <c r="HJ85" s="122"/>
      <c r="HK85" s="122"/>
      <c r="HL85" s="122"/>
      <c r="HM85" s="122"/>
      <c r="HN85" s="122"/>
      <c r="HO85" s="122"/>
      <c r="HP85" s="122"/>
      <c r="HQ85" s="122"/>
      <c r="HR85" s="122"/>
      <c r="HS85" s="122"/>
      <c r="HT85" s="122"/>
      <c r="HU85" s="122"/>
      <c r="HV85" s="122"/>
      <c r="HW85" s="122"/>
      <c r="HX85" s="122"/>
      <c r="HY85" s="122"/>
      <c r="HZ85" s="122"/>
      <c r="IA85" s="122"/>
      <c r="IB85" s="122"/>
      <c r="IC85" s="122"/>
      <c r="ID85" s="122"/>
      <c r="IE85" s="122"/>
      <c r="IF85" s="122"/>
      <c r="IG85" s="122"/>
      <c r="IH85" s="122"/>
      <c r="II85" s="122"/>
      <c r="IJ85" s="122"/>
      <c r="IK85" s="122"/>
      <c r="IL85" s="122"/>
      <c r="IM85" s="122"/>
      <c r="IN85" s="122"/>
      <c r="IO85" s="122"/>
      <c r="IP85" s="122"/>
      <c r="IQ85" s="122"/>
      <c r="IR85" s="122"/>
      <c r="IS85" s="122"/>
    </row>
    <row r="86" spans="1:253" ht="11.25">
      <c r="A86" s="122"/>
      <c r="B86" s="122"/>
      <c r="C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2"/>
      <c r="FF86" s="122"/>
      <c r="FG86" s="122"/>
      <c r="FH86" s="122"/>
      <c r="FI86" s="122"/>
      <c r="FJ86" s="122"/>
      <c r="FK86" s="122"/>
      <c r="FL86" s="122"/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2"/>
      <c r="FY86" s="122"/>
      <c r="FZ86" s="122"/>
      <c r="GA86" s="122"/>
      <c r="GB86" s="122"/>
      <c r="GC86" s="122"/>
      <c r="GD86" s="122"/>
      <c r="GE86" s="122"/>
      <c r="GF86" s="122"/>
      <c r="GG86" s="122"/>
      <c r="GH86" s="122"/>
      <c r="GI86" s="122"/>
      <c r="GJ86" s="122"/>
      <c r="GK86" s="122"/>
      <c r="GL86" s="122"/>
      <c r="GM86" s="122"/>
      <c r="GN86" s="122"/>
      <c r="GO86" s="122"/>
      <c r="GP86" s="122"/>
      <c r="GQ86" s="122"/>
      <c r="GR86" s="122"/>
      <c r="GS86" s="122"/>
      <c r="GT86" s="122"/>
      <c r="GU86" s="122"/>
      <c r="GV86" s="122"/>
      <c r="GW86" s="122"/>
      <c r="GX86" s="122"/>
      <c r="GY86" s="122"/>
      <c r="GZ86" s="122"/>
      <c r="HA86" s="122"/>
      <c r="HB86" s="122"/>
      <c r="HC86" s="122"/>
      <c r="HD86" s="122"/>
      <c r="HE86" s="122"/>
      <c r="HF86" s="122"/>
      <c r="HG86" s="122"/>
      <c r="HH86" s="122"/>
      <c r="HI86" s="122"/>
      <c r="HJ86" s="122"/>
      <c r="HK86" s="122"/>
      <c r="HL86" s="122"/>
      <c r="HM86" s="122"/>
      <c r="HN86" s="122"/>
      <c r="HO86" s="122"/>
      <c r="HP86" s="122"/>
      <c r="HQ86" s="122"/>
      <c r="HR86" s="122"/>
      <c r="HS86" s="122"/>
      <c r="HT86" s="122"/>
      <c r="HU86" s="122"/>
      <c r="HV86" s="122"/>
      <c r="HW86" s="122"/>
      <c r="HX86" s="122"/>
      <c r="HY86" s="122"/>
      <c r="HZ86" s="122"/>
      <c r="IA86" s="122"/>
      <c r="IB86" s="122"/>
      <c r="IC86" s="122"/>
      <c r="ID86" s="122"/>
      <c r="IE86" s="122"/>
      <c r="IF86" s="122"/>
      <c r="IG86" s="122"/>
      <c r="IH86" s="122"/>
      <c r="II86" s="122"/>
      <c r="IJ86" s="122"/>
      <c r="IK86" s="122"/>
      <c r="IL86" s="122"/>
      <c r="IM86" s="122"/>
      <c r="IN86" s="122"/>
      <c r="IO86" s="122"/>
      <c r="IP86" s="122"/>
      <c r="IQ86" s="122"/>
      <c r="IR86" s="122"/>
      <c r="IS86" s="122"/>
    </row>
    <row r="87" spans="1:253" ht="11.25">
      <c r="A87" s="122"/>
      <c r="B87" s="122"/>
      <c r="C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22"/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2"/>
      <c r="ER87" s="122"/>
      <c r="ES87" s="122"/>
      <c r="ET87" s="122"/>
      <c r="EU87" s="122"/>
      <c r="EV87" s="122"/>
      <c r="EW87" s="122"/>
      <c r="EX87" s="122"/>
      <c r="EY87" s="122"/>
      <c r="EZ87" s="122"/>
      <c r="FA87" s="122"/>
      <c r="FB87" s="122"/>
      <c r="FC87" s="122"/>
      <c r="FD87" s="122"/>
      <c r="FE87" s="122"/>
      <c r="FF87" s="122"/>
      <c r="FG87" s="122"/>
      <c r="FH87" s="122"/>
      <c r="FI87" s="122"/>
      <c r="FJ87" s="122"/>
      <c r="FK87" s="122"/>
      <c r="FL87" s="122"/>
      <c r="FM87" s="122"/>
      <c r="FN87" s="122"/>
      <c r="FO87" s="122"/>
      <c r="FP87" s="122"/>
      <c r="FQ87" s="122"/>
      <c r="FR87" s="122"/>
      <c r="FS87" s="122"/>
      <c r="FT87" s="122"/>
      <c r="FU87" s="122"/>
      <c r="FV87" s="122"/>
      <c r="FW87" s="122"/>
      <c r="FX87" s="122"/>
      <c r="FY87" s="122"/>
      <c r="FZ87" s="122"/>
      <c r="GA87" s="122"/>
      <c r="GB87" s="122"/>
      <c r="GC87" s="122"/>
      <c r="GD87" s="122"/>
      <c r="GE87" s="122"/>
      <c r="GF87" s="122"/>
      <c r="GG87" s="122"/>
      <c r="GH87" s="122"/>
      <c r="GI87" s="122"/>
      <c r="GJ87" s="122"/>
      <c r="GK87" s="122"/>
      <c r="GL87" s="122"/>
      <c r="GM87" s="122"/>
      <c r="GN87" s="122"/>
      <c r="GO87" s="122"/>
      <c r="GP87" s="122"/>
      <c r="GQ87" s="122"/>
      <c r="GR87" s="122"/>
      <c r="GS87" s="122"/>
      <c r="GT87" s="122"/>
      <c r="GU87" s="122"/>
      <c r="GV87" s="122"/>
      <c r="GW87" s="122"/>
      <c r="GX87" s="122"/>
      <c r="GY87" s="122"/>
      <c r="GZ87" s="122"/>
      <c r="HA87" s="122"/>
      <c r="HB87" s="122"/>
      <c r="HC87" s="122"/>
      <c r="HD87" s="122"/>
      <c r="HE87" s="122"/>
      <c r="HF87" s="122"/>
      <c r="HG87" s="122"/>
      <c r="HH87" s="122"/>
      <c r="HI87" s="122"/>
      <c r="HJ87" s="122"/>
      <c r="HK87" s="122"/>
      <c r="HL87" s="122"/>
      <c r="HM87" s="122"/>
      <c r="HN87" s="122"/>
      <c r="HO87" s="122"/>
      <c r="HP87" s="122"/>
      <c r="HQ87" s="122"/>
      <c r="HR87" s="122"/>
      <c r="HS87" s="122"/>
      <c r="HT87" s="122"/>
      <c r="HU87" s="122"/>
      <c r="HV87" s="122"/>
      <c r="HW87" s="122"/>
      <c r="HX87" s="122"/>
      <c r="HY87" s="122"/>
      <c r="HZ87" s="122"/>
      <c r="IA87" s="122"/>
      <c r="IB87" s="122"/>
      <c r="IC87" s="122"/>
      <c r="ID87" s="122"/>
      <c r="IE87" s="122"/>
      <c r="IF87" s="122"/>
      <c r="IG87" s="122"/>
      <c r="IH87" s="122"/>
      <c r="II87" s="122"/>
      <c r="IJ87" s="122"/>
      <c r="IK87" s="122"/>
      <c r="IL87" s="122"/>
      <c r="IM87" s="122"/>
      <c r="IN87" s="122"/>
      <c r="IO87" s="122"/>
      <c r="IP87" s="122"/>
      <c r="IQ87" s="122"/>
      <c r="IR87" s="122"/>
      <c r="IS87" s="122"/>
    </row>
    <row r="88" spans="1:253" ht="11.25">
      <c r="A88" s="122"/>
      <c r="B88" s="122"/>
      <c r="C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  <c r="ED88" s="122"/>
      <c r="EE88" s="122"/>
      <c r="EF88" s="122"/>
      <c r="EG88" s="122"/>
      <c r="EH88" s="122"/>
      <c r="EI88" s="122"/>
      <c r="EJ88" s="122"/>
      <c r="EK88" s="122"/>
      <c r="EL88" s="122"/>
      <c r="EM88" s="122"/>
      <c r="EN88" s="122"/>
      <c r="EO88" s="122"/>
      <c r="EP88" s="122"/>
      <c r="EQ88" s="122"/>
      <c r="ER88" s="122"/>
      <c r="ES88" s="122"/>
      <c r="ET88" s="122"/>
      <c r="EU88" s="122"/>
      <c r="EV88" s="122"/>
      <c r="EW88" s="122"/>
      <c r="EX88" s="122"/>
      <c r="EY88" s="122"/>
      <c r="EZ88" s="122"/>
      <c r="FA88" s="122"/>
      <c r="FB88" s="122"/>
      <c r="FC88" s="122"/>
      <c r="FD88" s="122"/>
      <c r="FE88" s="122"/>
      <c r="FF88" s="122"/>
      <c r="FG88" s="122"/>
      <c r="FH88" s="122"/>
      <c r="FI88" s="122"/>
      <c r="FJ88" s="122"/>
      <c r="FK88" s="122"/>
      <c r="FL88" s="122"/>
      <c r="FM88" s="122"/>
      <c r="FN88" s="122"/>
      <c r="FO88" s="122"/>
      <c r="FP88" s="122"/>
      <c r="FQ88" s="122"/>
      <c r="FR88" s="122"/>
      <c r="FS88" s="122"/>
      <c r="FT88" s="122"/>
      <c r="FU88" s="122"/>
      <c r="FV88" s="122"/>
      <c r="FW88" s="122"/>
      <c r="FX88" s="122"/>
      <c r="FY88" s="122"/>
      <c r="FZ88" s="122"/>
      <c r="GA88" s="122"/>
      <c r="GB88" s="122"/>
      <c r="GC88" s="122"/>
      <c r="GD88" s="122"/>
      <c r="GE88" s="122"/>
      <c r="GF88" s="122"/>
      <c r="GG88" s="122"/>
      <c r="GH88" s="122"/>
      <c r="GI88" s="122"/>
      <c r="GJ88" s="122"/>
      <c r="GK88" s="122"/>
      <c r="GL88" s="122"/>
      <c r="GM88" s="122"/>
      <c r="GN88" s="122"/>
      <c r="GO88" s="122"/>
      <c r="GP88" s="122"/>
      <c r="GQ88" s="122"/>
      <c r="GR88" s="122"/>
      <c r="GS88" s="122"/>
      <c r="GT88" s="122"/>
      <c r="GU88" s="122"/>
      <c r="GV88" s="122"/>
      <c r="GW88" s="122"/>
      <c r="GX88" s="122"/>
      <c r="GY88" s="122"/>
      <c r="GZ88" s="122"/>
      <c r="HA88" s="122"/>
      <c r="HB88" s="122"/>
      <c r="HC88" s="122"/>
      <c r="HD88" s="122"/>
      <c r="HE88" s="122"/>
      <c r="HF88" s="122"/>
      <c r="HG88" s="122"/>
      <c r="HH88" s="122"/>
      <c r="HI88" s="122"/>
      <c r="HJ88" s="122"/>
      <c r="HK88" s="122"/>
      <c r="HL88" s="122"/>
      <c r="HM88" s="122"/>
      <c r="HN88" s="122"/>
      <c r="HO88" s="122"/>
      <c r="HP88" s="122"/>
      <c r="HQ88" s="122"/>
      <c r="HR88" s="122"/>
      <c r="HS88" s="122"/>
      <c r="HT88" s="122"/>
      <c r="HU88" s="122"/>
      <c r="HV88" s="122"/>
      <c r="HW88" s="122"/>
      <c r="HX88" s="122"/>
      <c r="HY88" s="122"/>
      <c r="HZ88" s="122"/>
      <c r="IA88" s="122"/>
      <c r="IB88" s="122"/>
      <c r="IC88" s="122"/>
      <c r="ID88" s="122"/>
      <c r="IE88" s="122"/>
      <c r="IF88" s="122"/>
      <c r="IG88" s="122"/>
      <c r="IH88" s="122"/>
      <c r="II88" s="122"/>
      <c r="IJ88" s="122"/>
      <c r="IK88" s="122"/>
      <c r="IL88" s="122"/>
      <c r="IM88" s="122"/>
      <c r="IN88" s="122"/>
      <c r="IO88" s="122"/>
      <c r="IP88" s="122"/>
      <c r="IQ88" s="122"/>
      <c r="IR88" s="122"/>
      <c r="IS88" s="122"/>
    </row>
    <row r="89" spans="1:253" ht="11.25">
      <c r="A89" s="122"/>
      <c r="B89" s="122"/>
      <c r="C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  <c r="ED89" s="122"/>
      <c r="EE89" s="122"/>
      <c r="EF89" s="122"/>
      <c r="EG89" s="122"/>
      <c r="EH89" s="122"/>
      <c r="EI89" s="122"/>
      <c r="EJ89" s="122"/>
      <c r="EK89" s="122"/>
      <c r="EL89" s="122"/>
      <c r="EM89" s="122"/>
      <c r="EN89" s="122"/>
      <c r="EO89" s="122"/>
      <c r="EP89" s="122"/>
      <c r="EQ89" s="122"/>
      <c r="ER89" s="122"/>
      <c r="ES89" s="122"/>
      <c r="ET89" s="122"/>
      <c r="EU89" s="122"/>
      <c r="EV89" s="122"/>
      <c r="EW89" s="122"/>
      <c r="EX89" s="122"/>
      <c r="EY89" s="122"/>
      <c r="EZ89" s="122"/>
      <c r="FA89" s="122"/>
      <c r="FB89" s="122"/>
      <c r="FC89" s="122"/>
      <c r="FD89" s="122"/>
      <c r="FE89" s="122"/>
      <c r="FF89" s="122"/>
      <c r="FG89" s="122"/>
      <c r="FH89" s="122"/>
      <c r="FI89" s="122"/>
      <c r="FJ89" s="122"/>
      <c r="FK89" s="122"/>
      <c r="FL89" s="122"/>
      <c r="FM89" s="122"/>
      <c r="FN89" s="122"/>
      <c r="FO89" s="122"/>
      <c r="FP89" s="122"/>
      <c r="FQ89" s="122"/>
      <c r="FR89" s="122"/>
      <c r="FS89" s="122"/>
      <c r="FT89" s="122"/>
      <c r="FU89" s="122"/>
      <c r="FV89" s="122"/>
      <c r="FW89" s="122"/>
      <c r="FX89" s="122"/>
      <c r="FY89" s="122"/>
      <c r="FZ89" s="122"/>
      <c r="GA89" s="122"/>
      <c r="GB89" s="122"/>
      <c r="GC89" s="122"/>
      <c r="GD89" s="122"/>
      <c r="GE89" s="122"/>
      <c r="GF89" s="122"/>
      <c r="GG89" s="122"/>
      <c r="GH89" s="122"/>
      <c r="GI89" s="122"/>
      <c r="GJ89" s="122"/>
      <c r="GK89" s="122"/>
      <c r="GL89" s="122"/>
      <c r="GM89" s="122"/>
      <c r="GN89" s="122"/>
      <c r="GO89" s="122"/>
      <c r="GP89" s="122"/>
      <c r="GQ89" s="122"/>
      <c r="GR89" s="122"/>
      <c r="GS89" s="122"/>
      <c r="GT89" s="122"/>
      <c r="GU89" s="122"/>
      <c r="GV89" s="122"/>
      <c r="GW89" s="122"/>
      <c r="GX89" s="122"/>
      <c r="GY89" s="122"/>
      <c r="GZ89" s="122"/>
      <c r="HA89" s="122"/>
      <c r="HB89" s="122"/>
      <c r="HC89" s="122"/>
      <c r="HD89" s="122"/>
      <c r="HE89" s="122"/>
      <c r="HF89" s="122"/>
      <c r="HG89" s="122"/>
      <c r="HH89" s="122"/>
      <c r="HI89" s="122"/>
      <c r="HJ89" s="122"/>
      <c r="HK89" s="122"/>
      <c r="HL89" s="122"/>
      <c r="HM89" s="122"/>
      <c r="HN89" s="122"/>
      <c r="HO89" s="122"/>
      <c r="HP89" s="122"/>
      <c r="HQ89" s="122"/>
      <c r="HR89" s="122"/>
      <c r="HS89" s="122"/>
      <c r="HT89" s="122"/>
      <c r="HU89" s="122"/>
      <c r="HV89" s="122"/>
      <c r="HW89" s="122"/>
      <c r="HX89" s="122"/>
      <c r="HY89" s="122"/>
      <c r="HZ89" s="122"/>
      <c r="IA89" s="122"/>
      <c r="IB89" s="122"/>
      <c r="IC89" s="122"/>
      <c r="ID89" s="122"/>
      <c r="IE89" s="122"/>
      <c r="IF89" s="122"/>
      <c r="IG89" s="122"/>
      <c r="IH89" s="122"/>
      <c r="II89" s="122"/>
      <c r="IJ89" s="122"/>
      <c r="IK89" s="122"/>
      <c r="IL89" s="122"/>
      <c r="IM89" s="122"/>
      <c r="IN89" s="122"/>
      <c r="IO89" s="122"/>
      <c r="IP89" s="122"/>
      <c r="IQ89" s="122"/>
      <c r="IR89" s="122"/>
      <c r="IS89" s="122"/>
    </row>
    <row r="90" spans="1:253" ht="11.25">
      <c r="A90" s="122"/>
      <c r="B90" s="122"/>
      <c r="C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  <c r="ED90" s="122"/>
      <c r="EE90" s="122"/>
      <c r="EF90" s="122"/>
      <c r="EG90" s="122"/>
      <c r="EH90" s="122"/>
      <c r="EI90" s="122"/>
      <c r="EJ90" s="122"/>
      <c r="EK90" s="122"/>
      <c r="EL90" s="122"/>
      <c r="EM90" s="122"/>
      <c r="EN90" s="122"/>
      <c r="EO90" s="122"/>
      <c r="EP90" s="122"/>
      <c r="EQ90" s="122"/>
      <c r="ER90" s="122"/>
      <c r="ES90" s="122"/>
      <c r="ET90" s="122"/>
      <c r="EU90" s="122"/>
      <c r="EV90" s="122"/>
      <c r="EW90" s="122"/>
      <c r="EX90" s="122"/>
      <c r="EY90" s="122"/>
      <c r="EZ90" s="122"/>
      <c r="FA90" s="122"/>
      <c r="FB90" s="122"/>
      <c r="FC90" s="122"/>
      <c r="FD90" s="122"/>
      <c r="FE90" s="122"/>
      <c r="FF90" s="122"/>
      <c r="FG90" s="122"/>
      <c r="FH90" s="122"/>
      <c r="FI90" s="122"/>
      <c r="FJ90" s="122"/>
      <c r="FK90" s="122"/>
      <c r="FL90" s="122"/>
      <c r="FM90" s="122"/>
      <c r="FN90" s="122"/>
      <c r="FO90" s="122"/>
      <c r="FP90" s="122"/>
      <c r="FQ90" s="122"/>
      <c r="FR90" s="122"/>
      <c r="FS90" s="122"/>
      <c r="FT90" s="122"/>
      <c r="FU90" s="122"/>
      <c r="FV90" s="122"/>
      <c r="FW90" s="122"/>
      <c r="FX90" s="122"/>
      <c r="FY90" s="122"/>
      <c r="FZ90" s="122"/>
      <c r="GA90" s="122"/>
      <c r="GB90" s="122"/>
      <c r="GC90" s="122"/>
      <c r="GD90" s="122"/>
      <c r="GE90" s="122"/>
      <c r="GF90" s="122"/>
      <c r="GG90" s="122"/>
      <c r="GH90" s="122"/>
      <c r="GI90" s="122"/>
      <c r="GJ90" s="122"/>
      <c r="GK90" s="122"/>
      <c r="GL90" s="122"/>
      <c r="GM90" s="122"/>
      <c r="GN90" s="122"/>
      <c r="GO90" s="122"/>
      <c r="GP90" s="122"/>
      <c r="GQ90" s="122"/>
      <c r="GR90" s="122"/>
      <c r="GS90" s="122"/>
      <c r="GT90" s="122"/>
      <c r="GU90" s="122"/>
      <c r="GV90" s="122"/>
      <c r="GW90" s="122"/>
      <c r="GX90" s="122"/>
      <c r="GY90" s="122"/>
      <c r="GZ90" s="122"/>
      <c r="HA90" s="122"/>
      <c r="HB90" s="122"/>
      <c r="HC90" s="122"/>
      <c r="HD90" s="122"/>
      <c r="HE90" s="122"/>
      <c r="HF90" s="122"/>
      <c r="HG90" s="122"/>
      <c r="HH90" s="122"/>
      <c r="HI90" s="122"/>
      <c r="HJ90" s="122"/>
      <c r="HK90" s="122"/>
      <c r="HL90" s="122"/>
      <c r="HM90" s="122"/>
      <c r="HN90" s="122"/>
      <c r="HO90" s="122"/>
      <c r="HP90" s="122"/>
      <c r="HQ90" s="122"/>
      <c r="HR90" s="122"/>
      <c r="HS90" s="122"/>
      <c r="HT90" s="122"/>
      <c r="HU90" s="122"/>
      <c r="HV90" s="122"/>
      <c r="HW90" s="122"/>
      <c r="HX90" s="122"/>
      <c r="HY90" s="122"/>
      <c r="HZ90" s="122"/>
      <c r="IA90" s="122"/>
      <c r="IB90" s="122"/>
      <c r="IC90" s="122"/>
      <c r="ID90" s="122"/>
      <c r="IE90" s="122"/>
      <c r="IF90" s="122"/>
      <c r="IG90" s="122"/>
      <c r="IH90" s="122"/>
      <c r="II90" s="122"/>
      <c r="IJ90" s="122"/>
      <c r="IK90" s="122"/>
      <c r="IL90" s="122"/>
      <c r="IM90" s="122"/>
      <c r="IN90" s="122"/>
      <c r="IO90" s="122"/>
      <c r="IP90" s="122"/>
      <c r="IQ90" s="122"/>
      <c r="IR90" s="122"/>
      <c r="IS90" s="122"/>
    </row>
    <row r="91" spans="1:253" ht="11.25">
      <c r="A91" s="122"/>
      <c r="B91" s="122"/>
      <c r="C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2"/>
      <c r="DS91" s="122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  <c r="ED91" s="122"/>
      <c r="EE91" s="122"/>
      <c r="EF91" s="122"/>
      <c r="EG91" s="122"/>
      <c r="EH91" s="122"/>
      <c r="EI91" s="122"/>
      <c r="EJ91" s="122"/>
      <c r="EK91" s="122"/>
      <c r="EL91" s="122"/>
      <c r="EM91" s="122"/>
      <c r="EN91" s="122"/>
      <c r="EO91" s="122"/>
      <c r="EP91" s="122"/>
      <c r="EQ91" s="122"/>
      <c r="ER91" s="122"/>
      <c r="ES91" s="122"/>
      <c r="ET91" s="122"/>
      <c r="EU91" s="122"/>
      <c r="EV91" s="122"/>
      <c r="EW91" s="122"/>
      <c r="EX91" s="122"/>
      <c r="EY91" s="122"/>
      <c r="EZ91" s="122"/>
      <c r="FA91" s="122"/>
      <c r="FB91" s="122"/>
      <c r="FC91" s="122"/>
      <c r="FD91" s="122"/>
      <c r="FE91" s="122"/>
      <c r="FF91" s="122"/>
      <c r="FG91" s="122"/>
      <c r="FH91" s="122"/>
      <c r="FI91" s="122"/>
      <c r="FJ91" s="122"/>
      <c r="FK91" s="122"/>
      <c r="FL91" s="122"/>
      <c r="FM91" s="122"/>
      <c r="FN91" s="122"/>
      <c r="FO91" s="122"/>
      <c r="FP91" s="122"/>
      <c r="FQ91" s="122"/>
      <c r="FR91" s="122"/>
      <c r="FS91" s="122"/>
      <c r="FT91" s="122"/>
      <c r="FU91" s="122"/>
      <c r="FV91" s="122"/>
      <c r="FW91" s="122"/>
      <c r="FX91" s="122"/>
      <c r="FY91" s="122"/>
      <c r="FZ91" s="122"/>
      <c r="GA91" s="122"/>
      <c r="GB91" s="122"/>
      <c r="GC91" s="122"/>
      <c r="GD91" s="122"/>
      <c r="GE91" s="122"/>
      <c r="GF91" s="122"/>
      <c r="GG91" s="122"/>
      <c r="GH91" s="122"/>
      <c r="GI91" s="122"/>
      <c r="GJ91" s="122"/>
      <c r="GK91" s="122"/>
      <c r="GL91" s="122"/>
      <c r="GM91" s="122"/>
      <c r="GN91" s="122"/>
      <c r="GO91" s="122"/>
      <c r="GP91" s="122"/>
      <c r="GQ91" s="122"/>
      <c r="GR91" s="122"/>
      <c r="GS91" s="122"/>
      <c r="GT91" s="122"/>
      <c r="GU91" s="122"/>
      <c r="GV91" s="122"/>
      <c r="GW91" s="122"/>
      <c r="GX91" s="122"/>
      <c r="GY91" s="122"/>
      <c r="GZ91" s="122"/>
      <c r="HA91" s="122"/>
      <c r="HB91" s="122"/>
      <c r="HC91" s="122"/>
      <c r="HD91" s="122"/>
      <c r="HE91" s="122"/>
      <c r="HF91" s="122"/>
      <c r="HG91" s="122"/>
      <c r="HH91" s="122"/>
      <c r="HI91" s="122"/>
      <c r="HJ91" s="122"/>
      <c r="HK91" s="122"/>
      <c r="HL91" s="122"/>
      <c r="HM91" s="122"/>
      <c r="HN91" s="122"/>
      <c r="HO91" s="122"/>
      <c r="HP91" s="122"/>
      <c r="HQ91" s="122"/>
      <c r="HR91" s="122"/>
      <c r="HS91" s="122"/>
      <c r="HT91" s="122"/>
      <c r="HU91" s="122"/>
      <c r="HV91" s="122"/>
      <c r="HW91" s="122"/>
      <c r="HX91" s="122"/>
      <c r="HY91" s="122"/>
      <c r="HZ91" s="122"/>
      <c r="IA91" s="122"/>
      <c r="IB91" s="122"/>
      <c r="IC91" s="122"/>
      <c r="ID91" s="122"/>
      <c r="IE91" s="122"/>
      <c r="IF91" s="122"/>
      <c r="IG91" s="122"/>
      <c r="IH91" s="122"/>
      <c r="II91" s="122"/>
      <c r="IJ91" s="122"/>
      <c r="IK91" s="122"/>
      <c r="IL91" s="122"/>
      <c r="IM91" s="122"/>
      <c r="IN91" s="122"/>
      <c r="IO91" s="122"/>
      <c r="IP91" s="122"/>
      <c r="IQ91" s="122"/>
      <c r="IR91" s="122"/>
      <c r="IS91" s="122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5.8515625" style="77" bestFit="1" customWidth="1"/>
    <col min="2" max="2" width="8.57421875" style="77" bestFit="1" customWidth="1"/>
    <col min="3" max="3" width="11.8515625" style="77" customWidth="1"/>
    <col min="4" max="5" width="8.28125" style="77" bestFit="1" customWidth="1"/>
    <col min="6" max="6" width="13.28125" style="77" bestFit="1" customWidth="1"/>
    <col min="7" max="7" width="15.140625" style="77" bestFit="1" customWidth="1"/>
    <col min="8" max="8" width="9.421875" style="77" customWidth="1"/>
    <col min="9" max="16384" width="9.140625" style="77" customWidth="1"/>
  </cols>
  <sheetData>
    <row r="1" spans="1:7" ht="11.25">
      <c r="A1" s="75" t="str">
        <f>'[1]Т'!E1</f>
        <v>СИЕНИТ ХОЛДИНГ АД</v>
      </c>
      <c r="B1" s="75"/>
      <c r="C1" s="75"/>
      <c r="D1" s="75"/>
      <c r="E1" s="76"/>
      <c r="F1" s="76"/>
      <c r="G1" s="76"/>
    </row>
    <row r="2" spans="1:7" ht="11.25">
      <c r="A2" s="246" t="s">
        <v>110</v>
      </c>
      <c r="B2" s="246"/>
      <c r="C2" s="246"/>
      <c r="D2" s="246"/>
      <c r="E2" s="246"/>
      <c r="F2" s="246"/>
      <c r="G2" s="246"/>
    </row>
    <row r="3" spans="1:7" ht="11.25">
      <c r="A3" s="78">
        <v>40724</v>
      </c>
      <c r="B3" s="79"/>
      <c r="C3" s="79"/>
      <c r="D3" s="80"/>
      <c r="E3" s="80"/>
      <c r="F3" s="80"/>
      <c r="G3" s="80"/>
    </row>
    <row r="4" spans="1:7" ht="11.25">
      <c r="A4" s="81"/>
      <c r="B4" s="80"/>
      <c r="C4" s="80"/>
      <c r="D4" s="80"/>
      <c r="E4" s="80"/>
      <c r="F4" s="80"/>
      <c r="G4" s="80"/>
    </row>
    <row r="5" spans="2:7" ht="33.75">
      <c r="B5" s="82" t="s">
        <v>111</v>
      </c>
      <c r="C5" s="82" t="s">
        <v>112</v>
      </c>
      <c r="D5" s="82" t="s">
        <v>34</v>
      </c>
      <c r="E5" s="82" t="s">
        <v>113</v>
      </c>
      <c r="F5" s="82" t="s">
        <v>36</v>
      </c>
      <c r="G5" s="82" t="s">
        <v>37</v>
      </c>
    </row>
    <row r="6" spans="1:7" s="85" customFormat="1" ht="12" thickBot="1">
      <c r="A6" s="83" t="s">
        <v>114</v>
      </c>
      <c r="B6" s="84" t="s">
        <v>115</v>
      </c>
      <c r="C6" s="84" t="s">
        <v>115</v>
      </c>
      <c r="D6" s="84" t="s">
        <v>115</v>
      </c>
      <c r="E6" s="84" t="s">
        <v>115</v>
      </c>
      <c r="F6" s="84" t="s">
        <v>115</v>
      </c>
      <c r="G6" s="84" t="s">
        <v>115</v>
      </c>
    </row>
    <row r="7" spans="1:7" s="89" customFormat="1" ht="12" thickTop="1">
      <c r="A7" s="86"/>
      <c r="B7" s="87"/>
      <c r="C7" s="87"/>
      <c r="D7" s="87"/>
      <c r="E7" s="88"/>
      <c r="F7" s="87"/>
      <c r="G7" s="87"/>
    </row>
    <row r="8" spans="1:8" s="93" customFormat="1" ht="11.25">
      <c r="A8" s="90" t="s">
        <v>147</v>
      </c>
      <c r="B8" s="91">
        <v>1000</v>
      </c>
      <c r="C8" s="91">
        <v>64227</v>
      </c>
      <c r="D8" s="91">
        <v>21473</v>
      </c>
      <c r="E8" s="91">
        <f>SUM(B8:D8)</f>
        <v>86700</v>
      </c>
      <c r="F8" s="91">
        <v>4442</v>
      </c>
      <c r="G8" s="91">
        <f>+E8+F8</f>
        <v>91142</v>
      </c>
      <c r="H8" s="92"/>
    </row>
    <row r="9" spans="1:8" s="93" customFormat="1" ht="11.25">
      <c r="A9" s="94" t="s">
        <v>116</v>
      </c>
      <c r="B9" s="95"/>
      <c r="C9" s="95"/>
      <c r="D9" s="95"/>
      <c r="E9" s="91">
        <f>SUM(B9:D9)</f>
        <v>0</v>
      </c>
      <c r="F9" s="95"/>
      <c r="G9" s="95">
        <f>+E9+F9</f>
        <v>0</v>
      </c>
      <c r="H9" s="92"/>
    </row>
    <row r="10" spans="1:8" s="93" customFormat="1" ht="11.25">
      <c r="A10" s="90" t="s">
        <v>117</v>
      </c>
      <c r="B10" s="91">
        <f>SUM(B8:B9)</f>
        <v>1000</v>
      </c>
      <c r="C10" s="91">
        <f>SUM(C8:C9)</f>
        <v>64227</v>
      </c>
      <c r="D10" s="91">
        <f>SUM(D8:D9)</f>
        <v>21473</v>
      </c>
      <c r="E10" s="91">
        <f>SUM(B10:D10)</f>
        <v>86700</v>
      </c>
      <c r="F10" s="91">
        <v>4422</v>
      </c>
      <c r="G10" s="91">
        <f>+E10+F10</f>
        <v>91122</v>
      </c>
      <c r="H10" s="92"/>
    </row>
    <row r="11" spans="1:8" s="93" customFormat="1" ht="11.25">
      <c r="A11" s="96"/>
      <c r="B11" s="97"/>
      <c r="C11" s="97"/>
      <c r="D11" s="97"/>
      <c r="E11" s="97"/>
      <c r="F11" s="97"/>
      <c r="G11" s="97"/>
      <c r="H11" s="92"/>
    </row>
    <row r="12" spans="1:8" s="93" customFormat="1" ht="11.25">
      <c r="A12" s="98" t="s">
        <v>148</v>
      </c>
      <c r="B12" s="99"/>
      <c r="C12" s="99"/>
      <c r="D12" s="99"/>
      <c r="E12" s="91"/>
      <c r="F12" s="99"/>
      <c r="G12" s="91"/>
      <c r="H12" s="92"/>
    </row>
    <row r="13" spans="1:8" s="93" customFormat="1" ht="11.25">
      <c r="A13" s="100" t="s">
        <v>118</v>
      </c>
      <c r="B13" s="101"/>
      <c r="C13" s="101">
        <v>12308</v>
      </c>
      <c r="D13" s="101"/>
      <c r="E13" s="91">
        <f>SUM(B13:D13)</f>
        <v>12308</v>
      </c>
      <c r="F13" s="101">
        <v>-1530</v>
      </c>
      <c r="G13" s="95">
        <f>+E13+F13</f>
        <v>10778</v>
      </c>
      <c r="H13" s="92"/>
    </row>
    <row r="14" spans="1:8" s="93" customFormat="1" ht="11.25">
      <c r="A14" s="100" t="s">
        <v>119</v>
      </c>
      <c r="B14" s="101"/>
      <c r="C14" s="101">
        <v>849</v>
      </c>
      <c r="D14" s="101">
        <v>-3869</v>
      </c>
      <c r="E14" s="91">
        <f>SUM(B14:D14)</f>
        <v>-3020</v>
      </c>
      <c r="F14" s="101">
        <v>-329</v>
      </c>
      <c r="G14" s="95">
        <f>+E14+F14</f>
        <v>-3349</v>
      </c>
      <c r="H14" s="92"/>
    </row>
    <row r="15" spans="1:8" s="93" customFormat="1" ht="11.25">
      <c r="A15" s="102" t="s">
        <v>149</v>
      </c>
      <c r="B15" s="95">
        <f aca="true" t="shared" si="0" ref="B15:G15">SUM(B10:B14)</f>
        <v>1000</v>
      </c>
      <c r="C15" s="95">
        <f t="shared" si="0"/>
        <v>77384</v>
      </c>
      <c r="D15" s="95">
        <f t="shared" si="0"/>
        <v>17604</v>
      </c>
      <c r="E15" s="95">
        <f t="shared" si="0"/>
        <v>95988</v>
      </c>
      <c r="F15" s="95">
        <f>SUM(F10:F14)</f>
        <v>2563</v>
      </c>
      <c r="G15" s="95">
        <f t="shared" si="0"/>
        <v>98551</v>
      </c>
      <c r="H15" s="92"/>
    </row>
    <row r="16" spans="1:8" s="93" customFormat="1" ht="11.25">
      <c r="A16" s="103"/>
      <c r="B16" s="104"/>
      <c r="C16" s="104"/>
      <c r="D16" s="104"/>
      <c r="E16" s="97"/>
      <c r="F16" s="104"/>
      <c r="G16" s="97"/>
      <c r="H16" s="92"/>
    </row>
    <row r="17" spans="1:8" s="93" customFormat="1" ht="11.25">
      <c r="A17" s="98" t="s">
        <v>157</v>
      </c>
      <c r="B17" s="99"/>
      <c r="C17" s="99"/>
      <c r="D17" s="99"/>
      <c r="E17" s="91"/>
      <c r="F17" s="99"/>
      <c r="G17" s="91"/>
      <c r="H17" s="92"/>
    </row>
    <row r="18" spans="1:8" s="93" customFormat="1" ht="11.25">
      <c r="A18" s="105" t="s">
        <v>150</v>
      </c>
      <c r="B18" s="91"/>
      <c r="C18" s="99">
        <v>760</v>
      </c>
      <c r="D18" s="91"/>
      <c r="E18" s="91">
        <f>SUM(B18:D18)</f>
        <v>760</v>
      </c>
      <c r="F18" s="99">
        <v>-1419</v>
      </c>
      <c r="G18" s="91">
        <f>+E18+F18</f>
        <v>-659</v>
      </c>
      <c r="H18" s="92"/>
    </row>
    <row r="19" spans="1:8" s="93" customFormat="1" ht="11.25">
      <c r="A19" s="100" t="s">
        <v>119</v>
      </c>
      <c r="B19" s="91"/>
      <c r="C19" s="101">
        <v>13</v>
      </c>
      <c r="D19" s="99">
        <v>-1</v>
      </c>
      <c r="E19" s="91">
        <f>SUM(B19:D19)</f>
        <v>12</v>
      </c>
      <c r="F19" s="99">
        <v>-1</v>
      </c>
      <c r="G19" s="91">
        <f>+E19+F19</f>
        <v>11</v>
      </c>
      <c r="H19" s="92"/>
    </row>
    <row r="20" spans="1:8" s="93" customFormat="1" ht="11.25">
      <c r="A20" s="106" t="s">
        <v>120</v>
      </c>
      <c r="B20" s="95"/>
      <c r="C20" s="95"/>
      <c r="D20" s="95"/>
      <c r="E20" s="95">
        <f>SUM(B20:D20)</f>
        <v>0</v>
      </c>
      <c r="F20" s="95"/>
      <c r="G20" s="95">
        <f>+E20+F20</f>
        <v>0</v>
      </c>
      <c r="H20" s="92"/>
    </row>
    <row r="21" spans="1:8" s="93" customFormat="1" ht="11.25">
      <c r="A21" s="103"/>
      <c r="B21" s="97"/>
      <c r="C21" s="97"/>
      <c r="D21" s="97"/>
      <c r="E21" s="97"/>
      <c r="F21" s="97"/>
      <c r="G21" s="97"/>
      <c r="H21" s="92"/>
    </row>
    <row r="22" spans="1:8" s="93" customFormat="1" ht="11.25">
      <c r="A22" s="102" t="s">
        <v>158</v>
      </c>
      <c r="B22" s="95">
        <f>SUM(B15:B21)</f>
        <v>1000</v>
      </c>
      <c r="C22" s="95">
        <f>SUM(C15:C21)</f>
        <v>78157</v>
      </c>
      <c r="D22" s="95">
        <f>SUM(D15:D21)</f>
        <v>17603</v>
      </c>
      <c r="E22" s="95">
        <f>SUM(B22:D22)</f>
        <v>96760</v>
      </c>
      <c r="F22" s="95">
        <f>SUM(F15:F21)</f>
        <v>1143</v>
      </c>
      <c r="G22" s="95">
        <f>+E22+F22</f>
        <v>97903</v>
      </c>
      <c r="H22" s="92"/>
    </row>
    <row r="23" spans="1:8" s="93" customFormat="1" ht="11.25">
      <c r="A23" s="103"/>
      <c r="B23" s="92"/>
      <c r="C23" s="92"/>
      <c r="D23" s="107"/>
      <c r="E23" s="92"/>
      <c r="F23" s="107"/>
      <c r="G23" s="107"/>
      <c r="H23" s="92"/>
    </row>
    <row r="24" spans="1:3" s="46" customFormat="1" ht="11.25">
      <c r="A24" s="108"/>
      <c r="B24" s="45"/>
      <c r="C24" s="45"/>
    </row>
    <row r="25" spans="1:7" s="46" customFormat="1" ht="11.25" customHeight="1">
      <c r="A25" s="109" t="s">
        <v>121</v>
      </c>
      <c r="B25" s="247" t="s">
        <v>122</v>
      </c>
      <c r="C25" s="247"/>
      <c r="D25" s="247"/>
      <c r="E25" s="247"/>
      <c r="F25" s="247"/>
      <c r="G25" s="247"/>
    </row>
    <row r="26" spans="1:7" s="46" customFormat="1" ht="11.25" customHeight="1">
      <c r="A26" s="110" t="str">
        <f>+'[1]Т'!E6</f>
        <v>Валентин Кънчев Кънчев</v>
      </c>
      <c r="B26" s="248" t="str">
        <f>'[1]Т'!E7</f>
        <v>Спас Лазаров Бакъров</v>
      </c>
      <c r="C26" s="248"/>
      <c r="D26" s="248"/>
      <c r="E26" s="248"/>
      <c r="F26" s="248"/>
      <c r="G26" s="248"/>
    </row>
    <row r="27" s="46" customFormat="1" ht="11.25">
      <c r="C27" s="45"/>
    </row>
    <row r="28" spans="2:3" s="46" customFormat="1" ht="11.25">
      <c r="B28" s="111"/>
      <c r="C28" s="45"/>
    </row>
    <row r="29" spans="2:3" s="46" customFormat="1" ht="11.25">
      <c r="B29" s="45"/>
      <c r="C29" s="45"/>
    </row>
    <row r="30" spans="2:3" s="22" customFormat="1" ht="11.25">
      <c r="B30" s="111"/>
      <c r="C30" s="111"/>
    </row>
    <row r="31" spans="1:3" s="22" customFormat="1" ht="11.25">
      <c r="A31" s="112"/>
      <c r="B31" s="111"/>
      <c r="C31" s="111"/>
    </row>
    <row r="32" ht="11.25">
      <c r="A32" s="112"/>
    </row>
    <row r="33" ht="11.25">
      <c r="A33" s="113"/>
    </row>
    <row r="34" ht="11.25">
      <c r="A34" s="114"/>
    </row>
    <row r="35" ht="11.25">
      <c r="A35" s="115"/>
    </row>
    <row r="44" ht="11.25">
      <c r="A44" s="116"/>
    </row>
  </sheetData>
  <sheetProtection/>
  <mergeCells count="5">
    <mergeCell ref="A2:G2"/>
    <mergeCell ref="B25:D25"/>
    <mergeCell ref="E25:G25"/>
    <mergeCell ref="B26:D26"/>
    <mergeCell ref="E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43.28125" style="122" bestFit="1" customWidth="1"/>
    <col min="2" max="2" width="9.421875" style="122" customWidth="1"/>
    <col min="3" max="3" width="9.140625" style="122" customWidth="1"/>
    <col min="4" max="4" width="8.57421875" style="122" bestFit="1" customWidth="1"/>
    <col min="5" max="5" width="8.8515625" style="122" bestFit="1" customWidth="1"/>
    <col min="6" max="6" width="9.00390625" style="122" bestFit="1" customWidth="1"/>
    <col min="7" max="7" width="8.57421875" style="122" bestFit="1" customWidth="1"/>
    <col min="8" max="8" width="9.57421875" style="122" customWidth="1"/>
    <col min="9" max="9" width="7.28125" style="122" bestFit="1" customWidth="1"/>
    <col min="10" max="10" width="9.00390625" style="122" bestFit="1" customWidth="1"/>
    <col min="11" max="11" width="11.140625" style="122" customWidth="1"/>
  </cols>
  <sheetData>
    <row r="1" spans="1:2" ht="12.75">
      <c r="A1" s="1" t="s">
        <v>80</v>
      </c>
      <c r="B1" s="50"/>
    </row>
    <row r="2" ht="12.75">
      <c r="A2" s="51" t="s">
        <v>123</v>
      </c>
    </row>
    <row r="3" ht="12.75">
      <c r="A3" s="123">
        <v>40724</v>
      </c>
    </row>
    <row r="5" spans="1:11" ht="54">
      <c r="A5" s="124"/>
      <c r="B5" s="125" t="s">
        <v>4</v>
      </c>
      <c r="C5" s="125" t="s">
        <v>5</v>
      </c>
      <c r="D5" s="125" t="s">
        <v>6</v>
      </c>
      <c r="E5" s="125" t="s">
        <v>7</v>
      </c>
      <c r="F5" s="125" t="s">
        <v>8</v>
      </c>
      <c r="G5" s="125" t="s">
        <v>9</v>
      </c>
      <c r="H5" s="125" t="s">
        <v>10</v>
      </c>
      <c r="I5" s="125" t="s">
        <v>11</v>
      </c>
      <c r="J5" s="125" t="s">
        <v>12</v>
      </c>
      <c r="K5" s="125" t="s">
        <v>113</v>
      </c>
    </row>
    <row r="6" spans="1:11" ht="13.5" thickBot="1">
      <c r="A6" s="126" t="s">
        <v>124</v>
      </c>
      <c r="B6" s="127" t="s">
        <v>115</v>
      </c>
      <c r="C6" s="127" t="s">
        <v>115</v>
      </c>
      <c r="D6" s="127" t="s">
        <v>115</v>
      </c>
      <c r="E6" s="127" t="s">
        <v>115</v>
      </c>
      <c r="F6" s="127" t="s">
        <v>115</v>
      </c>
      <c r="G6" s="127" t="s">
        <v>115</v>
      </c>
      <c r="H6" s="127" t="s">
        <v>115</v>
      </c>
      <c r="I6" s="127" t="s">
        <v>115</v>
      </c>
      <c r="J6" s="127" t="s">
        <v>115</v>
      </c>
      <c r="K6" s="127" t="s">
        <v>115</v>
      </c>
    </row>
    <row r="7" spans="2:11" ht="13.5" thickTop="1">
      <c r="B7" s="128"/>
      <c r="C7" s="128"/>
      <c r="D7" s="128"/>
      <c r="E7" s="129"/>
      <c r="F7" s="129"/>
      <c r="G7" s="129"/>
      <c r="H7" s="129"/>
      <c r="I7" s="129"/>
      <c r="J7" s="129"/>
      <c r="K7" s="129"/>
    </row>
    <row r="8" spans="1:11" ht="12.75">
      <c r="A8" s="130" t="s">
        <v>125</v>
      </c>
      <c r="B8" s="131"/>
      <c r="C8" s="131"/>
      <c r="D8" s="131"/>
      <c r="E8" s="132"/>
      <c r="F8" s="132"/>
      <c r="G8" s="132"/>
      <c r="H8" s="132"/>
      <c r="I8" s="132"/>
      <c r="J8" s="132"/>
      <c r="K8" s="132"/>
    </row>
    <row r="9" spans="1:11" ht="12.75">
      <c r="A9" s="133" t="s">
        <v>151</v>
      </c>
      <c r="B9" s="134">
        <f>B32</f>
        <v>43019</v>
      </c>
      <c r="C9" s="134">
        <f aca="true" t="shared" si="0" ref="C9:J9">C32</f>
        <v>0</v>
      </c>
      <c r="D9" s="134">
        <f t="shared" si="0"/>
        <v>35162</v>
      </c>
      <c r="E9" s="134">
        <f t="shared" si="0"/>
        <v>21134</v>
      </c>
      <c r="F9" s="134">
        <f t="shared" si="0"/>
        <v>2402</v>
      </c>
      <c r="G9" s="134">
        <f t="shared" si="0"/>
        <v>9944</v>
      </c>
      <c r="H9" s="134">
        <f t="shared" si="0"/>
        <v>1450</v>
      </c>
      <c r="I9" s="134">
        <f t="shared" si="0"/>
        <v>1802</v>
      </c>
      <c r="J9" s="134">
        <f t="shared" si="0"/>
        <v>16274</v>
      </c>
      <c r="K9" s="136">
        <f>SUM(B9:J9)</f>
        <v>131187</v>
      </c>
    </row>
    <row r="10" spans="1:11" ht="12.75">
      <c r="A10" s="133" t="s">
        <v>127</v>
      </c>
      <c r="B10" s="134">
        <v>157</v>
      </c>
      <c r="C10" s="134"/>
      <c r="D10" s="134">
        <f>1660+1022</f>
        <v>2682</v>
      </c>
      <c r="E10" s="135">
        <f>6+267+1+1</f>
        <v>275</v>
      </c>
      <c r="F10" s="135"/>
      <c r="G10" s="135">
        <f>38+53-1</f>
        <v>90</v>
      </c>
      <c r="H10" s="135">
        <v>34</v>
      </c>
      <c r="I10" s="135">
        <f>33+7+1</f>
        <v>41</v>
      </c>
      <c r="J10" s="135">
        <v>194</v>
      </c>
      <c r="K10" s="136">
        <f>SUM(B10:J10)</f>
        <v>3473</v>
      </c>
    </row>
    <row r="11" spans="1:12" ht="12.75">
      <c r="A11" s="133" t="s">
        <v>128</v>
      </c>
      <c r="B11" s="134">
        <v>-398</v>
      </c>
      <c r="C11" s="134"/>
      <c r="D11" s="134">
        <f>-1605</f>
        <v>-1605</v>
      </c>
      <c r="E11" s="135">
        <f>-23-19</f>
        <v>-42</v>
      </c>
      <c r="F11" s="135">
        <v>-7</v>
      </c>
      <c r="G11" s="135">
        <v>-8</v>
      </c>
      <c r="H11" s="135">
        <f>-45-1</f>
        <v>-46</v>
      </c>
      <c r="I11" s="135">
        <v>-1</v>
      </c>
      <c r="J11" s="135"/>
      <c r="K11" s="136">
        <f>SUM(B11:J11)</f>
        <v>-2107</v>
      </c>
      <c r="L11" s="137"/>
    </row>
    <row r="12" spans="1:11" ht="12.75">
      <c r="A12" s="133" t="s">
        <v>129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6">
        <f>SUM(B12:J12)</f>
        <v>0</v>
      </c>
    </row>
    <row r="13" spans="1:11" ht="12.75">
      <c r="A13" s="133" t="s">
        <v>155</v>
      </c>
      <c r="B13" s="134">
        <f>SUM(B9:B12)</f>
        <v>42778</v>
      </c>
      <c r="C13" s="134">
        <f aca="true" t="shared" si="1" ref="C13:J13">SUM(C9:C12)</f>
        <v>0</v>
      </c>
      <c r="D13" s="134">
        <f t="shared" si="1"/>
        <v>36239</v>
      </c>
      <c r="E13" s="134">
        <f t="shared" si="1"/>
        <v>21367</v>
      </c>
      <c r="F13" s="134">
        <f t="shared" si="1"/>
        <v>2395</v>
      </c>
      <c r="G13" s="134">
        <f t="shared" si="1"/>
        <v>10026</v>
      </c>
      <c r="H13" s="134">
        <f t="shared" si="1"/>
        <v>1438</v>
      </c>
      <c r="I13" s="134">
        <f t="shared" si="1"/>
        <v>1842</v>
      </c>
      <c r="J13" s="134">
        <f t="shared" si="1"/>
        <v>16468</v>
      </c>
      <c r="K13" s="136">
        <f>SUM(B13:J13)</f>
        <v>132553</v>
      </c>
    </row>
    <row r="14" spans="1:11" ht="12.75">
      <c r="A14" s="133"/>
      <c r="B14" s="139"/>
      <c r="C14" s="139"/>
      <c r="D14" s="139"/>
      <c r="E14" s="140"/>
      <c r="F14" s="140"/>
      <c r="G14" s="140"/>
      <c r="H14" s="140"/>
      <c r="I14" s="140"/>
      <c r="J14" s="140"/>
      <c r="K14" s="136"/>
    </row>
    <row r="15" spans="1:11" ht="12.75">
      <c r="A15" s="141" t="s">
        <v>130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1" ht="12.75">
      <c r="A16" s="133" t="s">
        <v>151</v>
      </c>
      <c r="B16" s="134">
        <f>B38</f>
        <v>0</v>
      </c>
      <c r="C16" s="134">
        <f aca="true" t="shared" si="2" ref="C16:J16">C38</f>
        <v>0</v>
      </c>
      <c r="D16" s="134">
        <f t="shared" si="2"/>
        <v>1744</v>
      </c>
      <c r="E16" s="134">
        <f t="shared" si="2"/>
        <v>12805</v>
      </c>
      <c r="F16" s="134">
        <f t="shared" si="2"/>
        <v>1191</v>
      </c>
      <c r="G16" s="134">
        <f t="shared" si="2"/>
        <v>5854</v>
      </c>
      <c r="H16" s="134">
        <f t="shared" si="2"/>
        <v>445</v>
      </c>
      <c r="I16" s="134">
        <f t="shared" si="2"/>
        <v>1012</v>
      </c>
      <c r="J16" s="134">
        <f t="shared" si="2"/>
        <v>0</v>
      </c>
      <c r="K16" s="136">
        <f>SUM(B16:J16)</f>
        <v>23051</v>
      </c>
    </row>
    <row r="17" spans="1:13" ht="12.75">
      <c r="A17" s="133" t="s">
        <v>131</v>
      </c>
      <c r="B17" s="134"/>
      <c r="C17" s="134"/>
      <c r="D17" s="134">
        <v>655</v>
      </c>
      <c r="E17" s="135">
        <v>1208</v>
      </c>
      <c r="F17" s="135">
        <v>10</v>
      </c>
      <c r="G17" s="135">
        <v>667</v>
      </c>
      <c r="H17" s="135">
        <v>160</v>
      </c>
      <c r="I17" s="135">
        <v>88</v>
      </c>
      <c r="J17" s="135"/>
      <c r="K17" s="136">
        <f>SUM(B17:J17)</f>
        <v>2788</v>
      </c>
      <c r="L17" s="137"/>
      <c r="M17" s="137"/>
    </row>
    <row r="18" spans="1:11" ht="12.75">
      <c r="A18" s="133" t="s">
        <v>128</v>
      </c>
      <c r="B18" s="134"/>
      <c r="C18" s="134"/>
      <c r="D18" s="134">
        <v>-28</v>
      </c>
      <c r="E18" s="135"/>
      <c r="F18" s="135"/>
      <c r="G18" s="135">
        <v>-3</v>
      </c>
      <c r="H18" s="135"/>
      <c r="I18" s="135">
        <v>-2</v>
      </c>
      <c r="J18" s="135"/>
      <c r="K18" s="136">
        <f>SUM(B18:J18)</f>
        <v>-33</v>
      </c>
    </row>
    <row r="19" spans="1:12" ht="12.75">
      <c r="A19" s="133" t="s">
        <v>155</v>
      </c>
      <c r="B19" s="134">
        <f>SUM(B16:B18)</f>
        <v>0</v>
      </c>
      <c r="C19" s="134">
        <f>SUM(C16:C18)</f>
        <v>0</v>
      </c>
      <c r="D19" s="134">
        <f aca="true" t="shared" si="3" ref="D19:J19">SUM(D16:D18)</f>
        <v>2371</v>
      </c>
      <c r="E19" s="134">
        <f t="shared" si="3"/>
        <v>14013</v>
      </c>
      <c r="F19" s="134">
        <f t="shared" si="3"/>
        <v>1201</v>
      </c>
      <c r="G19" s="134">
        <f t="shared" si="3"/>
        <v>6518</v>
      </c>
      <c r="H19" s="134">
        <f t="shared" si="3"/>
        <v>605</v>
      </c>
      <c r="I19" s="134">
        <f t="shared" si="3"/>
        <v>1098</v>
      </c>
      <c r="J19" s="134">
        <f t="shared" si="3"/>
        <v>0</v>
      </c>
      <c r="K19" s="136">
        <f>SUM(B19:J19)</f>
        <v>25806</v>
      </c>
      <c r="L19" s="137"/>
    </row>
    <row r="20" spans="1:11" ht="12.75">
      <c r="A20" s="133"/>
      <c r="B20" s="139"/>
      <c r="C20" s="139"/>
      <c r="D20" s="139"/>
      <c r="E20" s="140"/>
      <c r="F20" s="140"/>
      <c r="G20" s="140"/>
      <c r="H20" s="140"/>
      <c r="I20" s="140"/>
      <c r="J20" s="140"/>
      <c r="K20" s="136"/>
    </row>
    <row r="21" spans="1:12" ht="12.75">
      <c r="A21" s="144" t="s">
        <v>156</v>
      </c>
      <c r="B21" s="145">
        <f>+B13-B19</f>
        <v>42778</v>
      </c>
      <c r="C21" s="145">
        <f aca="true" t="shared" si="4" ref="C21:K21">+C13-C19</f>
        <v>0</v>
      </c>
      <c r="D21" s="145">
        <f t="shared" si="4"/>
        <v>33868</v>
      </c>
      <c r="E21" s="145">
        <f t="shared" si="4"/>
        <v>7354</v>
      </c>
      <c r="F21" s="145">
        <f t="shared" si="4"/>
        <v>1194</v>
      </c>
      <c r="G21" s="145">
        <f t="shared" si="4"/>
        <v>3508</v>
      </c>
      <c r="H21" s="145">
        <f t="shared" si="4"/>
        <v>833</v>
      </c>
      <c r="I21" s="145">
        <f t="shared" si="4"/>
        <v>744</v>
      </c>
      <c r="J21" s="145">
        <f t="shared" si="4"/>
        <v>16468</v>
      </c>
      <c r="K21" s="145">
        <f t="shared" si="4"/>
        <v>106747</v>
      </c>
      <c r="L21" s="137"/>
    </row>
    <row r="22" spans="1:13" ht="12.75">
      <c r="A22" s="146"/>
      <c r="B22" s="147"/>
      <c r="C22" s="147"/>
      <c r="D22" s="147"/>
      <c r="E22" s="147"/>
      <c r="F22" s="147"/>
      <c r="G22" s="147"/>
      <c r="H22" s="128"/>
      <c r="I22" s="128"/>
      <c r="J22" s="128"/>
      <c r="K22" s="128"/>
      <c r="L22" s="137"/>
      <c r="M22" s="137"/>
    </row>
    <row r="23" spans="1:11" ht="12.75">
      <c r="A23" s="146"/>
      <c r="B23" s="147"/>
      <c r="C23" s="147"/>
      <c r="D23" s="147"/>
      <c r="E23" s="147"/>
      <c r="F23" s="147"/>
      <c r="G23" s="147"/>
      <c r="H23" s="128"/>
      <c r="I23" s="128"/>
      <c r="J23" s="128"/>
      <c r="K23" s="128"/>
    </row>
    <row r="24" spans="1:11" ht="54">
      <c r="A24" s="124"/>
      <c r="B24" s="125" t="s">
        <v>4</v>
      </c>
      <c r="C24" s="125" t="s">
        <v>5</v>
      </c>
      <c r="D24" s="125" t="s">
        <v>6</v>
      </c>
      <c r="E24" s="125" t="s">
        <v>7</v>
      </c>
      <c r="F24" s="125" t="s">
        <v>8</v>
      </c>
      <c r="G24" s="125" t="s">
        <v>9</v>
      </c>
      <c r="H24" s="125" t="s">
        <v>10</v>
      </c>
      <c r="I24" s="125" t="s">
        <v>11</v>
      </c>
      <c r="J24" s="125" t="s">
        <v>12</v>
      </c>
      <c r="K24" s="125" t="s">
        <v>113</v>
      </c>
    </row>
    <row r="25" spans="1:11" ht="13.5" thickBot="1">
      <c r="A25" s="126" t="s">
        <v>124</v>
      </c>
      <c r="B25" s="127" t="s">
        <v>115</v>
      </c>
      <c r="C25" s="127" t="s">
        <v>115</v>
      </c>
      <c r="D25" s="127" t="s">
        <v>115</v>
      </c>
      <c r="E25" s="127" t="s">
        <v>115</v>
      </c>
      <c r="F25" s="127" t="s">
        <v>115</v>
      </c>
      <c r="G25" s="127" t="s">
        <v>115</v>
      </c>
      <c r="H25" s="127" t="s">
        <v>115</v>
      </c>
      <c r="I25" s="127" t="s">
        <v>115</v>
      </c>
      <c r="J25" s="127" t="s">
        <v>115</v>
      </c>
      <c r="K25" s="127" t="s">
        <v>115</v>
      </c>
    </row>
    <row r="26" spans="2:11" ht="13.5" thickTop="1"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2.75">
      <c r="A27" s="130" t="s">
        <v>125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</row>
    <row r="28" spans="1:14" ht="12.75">
      <c r="A28" s="133" t="s">
        <v>126</v>
      </c>
      <c r="B28" s="134">
        <v>52392</v>
      </c>
      <c r="C28" s="134"/>
      <c r="D28" s="134">
        <v>24855</v>
      </c>
      <c r="E28" s="134">
        <v>21694</v>
      </c>
      <c r="F28" s="134">
        <v>2457</v>
      </c>
      <c r="G28" s="134">
        <v>10149</v>
      </c>
      <c r="H28" s="134">
        <v>1201</v>
      </c>
      <c r="I28" s="134">
        <v>1710</v>
      </c>
      <c r="J28" s="134">
        <v>17806</v>
      </c>
      <c r="K28" s="136">
        <f>SUM(B28:J28)</f>
        <v>132264</v>
      </c>
      <c r="L28" s="137"/>
      <c r="N28" s="137"/>
    </row>
    <row r="29" spans="1:14" ht="12.75">
      <c r="A29" s="133" t="s">
        <v>127</v>
      </c>
      <c r="B29" s="134">
        <v>529</v>
      </c>
      <c r="C29" s="134"/>
      <c r="D29" s="134">
        <v>22922</v>
      </c>
      <c r="E29" s="134">
        <v>238</v>
      </c>
      <c r="F29" s="134">
        <v>148</v>
      </c>
      <c r="G29" s="134">
        <v>497</v>
      </c>
      <c r="H29" s="134">
        <v>263</v>
      </c>
      <c r="I29" s="134">
        <v>284</v>
      </c>
      <c r="J29" s="134">
        <v>7013</v>
      </c>
      <c r="K29" s="136">
        <f>SUM(B29:J29)</f>
        <v>31894</v>
      </c>
      <c r="L29" s="137"/>
      <c r="M29" s="137"/>
      <c r="N29" s="137"/>
    </row>
    <row r="30" spans="1:13" ht="22.5">
      <c r="A30" s="133" t="s">
        <v>132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6">
        <f>SUM(B30:J30)</f>
        <v>0</v>
      </c>
      <c r="L30" s="137"/>
      <c r="M30" s="137"/>
    </row>
    <row r="31" spans="1:14" ht="12.75">
      <c r="A31" s="133" t="s">
        <v>128</v>
      </c>
      <c r="B31" s="134">
        <v>-9902</v>
      </c>
      <c r="C31" s="134"/>
      <c r="D31" s="134">
        <v>-12615</v>
      </c>
      <c r="E31" s="134">
        <v>-798</v>
      </c>
      <c r="F31" s="134">
        <v>-203</v>
      </c>
      <c r="G31" s="134">
        <v>-702</v>
      </c>
      <c r="H31" s="134">
        <v>-14</v>
      </c>
      <c r="I31" s="134">
        <v>-192</v>
      </c>
      <c r="J31" s="134">
        <v>-8545</v>
      </c>
      <c r="K31" s="136">
        <f>SUM(B31:J31)</f>
        <v>-32971</v>
      </c>
      <c r="L31" s="137"/>
      <c r="N31" s="137"/>
    </row>
    <row r="32" spans="1:12" ht="12.75">
      <c r="A32" s="133" t="s">
        <v>145</v>
      </c>
      <c r="B32" s="139">
        <f>SUM(B28:B31)</f>
        <v>43019</v>
      </c>
      <c r="C32" s="139">
        <f aca="true" t="shared" si="5" ref="C32:J32">SUM(C28:C31)</f>
        <v>0</v>
      </c>
      <c r="D32" s="139">
        <f t="shared" si="5"/>
        <v>35162</v>
      </c>
      <c r="E32" s="139">
        <f t="shared" si="5"/>
        <v>21134</v>
      </c>
      <c r="F32" s="139">
        <f t="shared" si="5"/>
        <v>2402</v>
      </c>
      <c r="G32" s="139">
        <f t="shared" si="5"/>
        <v>9944</v>
      </c>
      <c r="H32" s="139">
        <f t="shared" si="5"/>
        <v>1450</v>
      </c>
      <c r="I32" s="139">
        <f t="shared" si="5"/>
        <v>1802</v>
      </c>
      <c r="J32" s="139">
        <f t="shared" si="5"/>
        <v>16274</v>
      </c>
      <c r="K32" s="136">
        <f>SUM(B32:J32)</f>
        <v>131187</v>
      </c>
      <c r="L32" s="137"/>
    </row>
    <row r="33" spans="1:12" ht="12.75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37"/>
    </row>
    <row r="34" spans="1:12" ht="12.75">
      <c r="A34" s="141" t="s">
        <v>130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7"/>
    </row>
    <row r="35" spans="1:14" ht="12.75">
      <c r="A35" s="133" t="s">
        <v>126</v>
      </c>
      <c r="B35" s="134"/>
      <c r="C35" s="134"/>
      <c r="D35" s="134">
        <v>1615</v>
      </c>
      <c r="E35" s="134">
        <v>10689</v>
      </c>
      <c r="F35" s="134">
        <v>1079</v>
      </c>
      <c r="G35" s="134">
        <v>4464</v>
      </c>
      <c r="H35" s="134">
        <v>276</v>
      </c>
      <c r="I35" s="134">
        <v>785</v>
      </c>
      <c r="J35" s="134"/>
      <c r="K35" s="136">
        <f>SUM(B35:J35)</f>
        <v>18908</v>
      </c>
      <c r="L35" s="137"/>
      <c r="N35" s="137"/>
    </row>
    <row r="36" spans="1:14" ht="12.75">
      <c r="A36" s="133" t="s">
        <v>131</v>
      </c>
      <c r="B36" s="134"/>
      <c r="C36" s="134"/>
      <c r="D36" s="134">
        <v>993</v>
      </c>
      <c r="E36" s="134">
        <v>2722</v>
      </c>
      <c r="F36" s="134">
        <v>133</v>
      </c>
      <c r="G36" s="134">
        <v>1500</v>
      </c>
      <c r="H36" s="134">
        <v>171</v>
      </c>
      <c r="I36" s="134">
        <v>319</v>
      </c>
      <c r="J36" s="134"/>
      <c r="K36" s="136">
        <f>SUM(B36:J36)</f>
        <v>5838</v>
      </c>
      <c r="L36" s="137"/>
      <c r="M36" s="137"/>
      <c r="N36" s="137"/>
    </row>
    <row r="37" spans="1:14" ht="12.75">
      <c r="A37" s="133" t="s">
        <v>128</v>
      </c>
      <c r="B37" s="134"/>
      <c r="C37" s="134"/>
      <c r="D37" s="134">
        <v>-864</v>
      </c>
      <c r="E37" s="134">
        <v>-606</v>
      </c>
      <c r="F37" s="134">
        <v>-21</v>
      </c>
      <c r="G37" s="134">
        <v>-110</v>
      </c>
      <c r="H37" s="134">
        <v>-2</v>
      </c>
      <c r="I37" s="134">
        <v>-92</v>
      </c>
      <c r="J37" s="134"/>
      <c r="K37" s="136">
        <f>SUM(B37:J37)</f>
        <v>-1695</v>
      </c>
      <c r="L37" s="137"/>
      <c r="N37" s="137"/>
    </row>
    <row r="38" spans="1:12" ht="12.75">
      <c r="A38" s="133" t="s">
        <v>145</v>
      </c>
      <c r="B38" s="139">
        <f>SUM(B35:B37)</f>
        <v>0</v>
      </c>
      <c r="C38" s="139">
        <f aca="true" t="shared" si="6" ref="C38:J38">SUM(C35:C37)</f>
        <v>0</v>
      </c>
      <c r="D38" s="139">
        <f t="shared" si="6"/>
        <v>1744</v>
      </c>
      <c r="E38" s="139">
        <f t="shared" si="6"/>
        <v>12805</v>
      </c>
      <c r="F38" s="139">
        <f t="shared" si="6"/>
        <v>1191</v>
      </c>
      <c r="G38" s="139">
        <f t="shared" si="6"/>
        <v>5854</v>
      </c>
      <c r="H38" s="139">
        <f t="shared" si="6"/>
        <v>445</v>
      </c>
      <c r="I38" s="139">
        <f t="shared" si="6"/>
        <v>1012</v>
      </c>
      <c r="J38" s="139">
        <f t="shared" si="6"/>
        <v>0</v>
      </c>
      <c r="K38" s="136">
        <f>SUM(B38:J38)</f>
        <v>23051</v>
      </c>
      <c r="L38" s="137"/>
    </row>
    <row r="39" spans="1:12" ht="12.75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37"/>
    </row>
    <row r="40" spans="1:12" ht="12.75">
      <c r="A40" s="144" t="s">
        <v>152</v>
      </c>
      <c r="B40" s="145">
        <f>+B32-B38</f>
        <v>43019</v>
      </c>
      <c r="C40" s="145">
        <f aca="true" t="shared" si="7" ref="C40:K40">+C32-C38</f>
        <v>0</v>
      </c>
      <c r="D40" s="145">
        <f t="shared" si="7"/>
        <v>33418</v>
      </c>
      <c r="E40" s="145">
        <f t="shared" si="7"/>
        <v>8329</v>
      </c>
      <c r="F40" s="145">
        <f t="shared" si="7"/>
        <v>1211</v>
      </c>
      <c r="G40" s="145">
        <f t="shared" si="7"/>
        <v>4090</v>
      </c>
      <c r="H40" s="145">
        <f t="shared" si="7"/>
        <v>1005</v>
      </c>
      <c r="I40" s="145">
        <f t="shared" si="7"/>
        <v>790</v>
      </c>
      <c r="J40" s="145">
        <f t="shared" si="7"/>
        <v>16274</v>
      </c>
      <c r="K40" s="145">
        <f t="shared" si="7"/>
        <v>108136</v>
      </c>
      <c r="L40" s="137"/>
    </row>
    <row r="41" spans="2:11" ht="12.75">
      <c r="B41" s="128"/>
      <c r="C41" s="128"/>
      <c r="D41" s="128"/>
      <c r="E41" s="128"/>
      <c r="F41" s="128"/>
      <c r="G41" s="128"/>
      <c r="H41" s="128"/>
      <c r="I41" s="128"/>
      <c r="J41" s="128"/>
      <c r="K41" s="128"/>
    </row>
    <row r="42" spans="1:11" s="152" customFormat="1" ht="36">
      <c r="A42" s="150"/>
      <c r="B42" s="151" t="s">
        <v>14</v>
      </c>
      <c r="C42" s="151" t="s">
        <v>15</v>
      </c>
      <c r="D42" s="151" t="s">
        <v>16</v>
      </c>
      <c r="E42" s="151" t="s">
        <v>18</v>
      </c>
      <c r="F42" s="151" t="s">
        <v>113</v>
      </c>
      <c r="G42" s="129"/>
      <c r="H42" s="129"/>
      <c r="I42" s="129"/>
      <c r="J42" s="129"/>
      <c r="K42" s="129"/>
    </row>
    <row r="43" spans="1:11" s="152" customFormat="1" ht="13.5" thickBot="1">
      <c r="A43" s="153" t="s">
        <v>133</v>
      </c>
      <c r="B43" s="154" t="s">
        <v>115</v>
      </c>
      <c r="C43" s="154" t="s">
        <v>115</v>
      </c>
      <c r="D43" s="154" t="s">
        <v>115</v>
      </c>
      <c r="E43" s="154" t="s">
        <v>115</v>
      </c>
      <c r="F43" s="154" t="s">
        <v>115</v>
      </c>
      <c r="G43" s="129"/>
      <c r="H43" s="129"/>
      <c r="I43" s="129"/>
      <c r="J43" s="129"/>
      <c r="K43" s="129"/>
    </row>
    <row r="44" spans="1:11" s="152" customFormat="1" ht="13.5" thickTop="1">
      <c r="A44" s="155"/>
      <c r="B44" s="156"/>
      <c r="C44" s="156"/>
      <c r="D44" s="129"/>
      <c r="E44" s="129"/>
      <c r="F44" s="129"/>
      <c r="G44" s="129"/>
      <c r="H44" s="129"/>
      <c r="I44" s="129"/>
      <c r="J44" s="129"/>
      <c r="K44" s="129"/>
    </row>
    <row r="45" spans="1:11" s="152" customFormat="1" ht="12.75">
      <c r="A45" s="157" t="s">
        <v>125</v>
      </c>
      <c r="B45" s="132"/>
      <c r="C45" s="132"/>
      <c r="D45" s="129"/>
      <c r="E45" s="129"/>
      <c r="F45" s="129"/>
      <c r="G45" s="129"/>
      <c r="H45" s="129"/>
      <c r="I45" s="129"/>
      <c r="J45" s="129"/>
      <c r="K45" s="129"/>
    </row>
    <row r="46" spans="1:11" s="152" customFormat="1" ht="12.75">
      <c r="A46" s="158" t="s">
        <v>151</v>
      </c>
      <c r="B46" s="140">
        <f>B65</f>
        <v>0</v>
      </c>
      <c r="C46" s="140">
        <f>C65</f>
        <v>216</v>
      </c>
      <c r="D46" s="140">
        <f>D65</f>
        <v>22</v>
      </c>
      <c r="E46" s="140">
        <f>E65</f>
        <v>53</v>
      </c>
      <c r="F46" s="136">
        <f>SUM(B46:E46)</f>
        <v>291</v>
      </c>
      <c r="G46" s="129"/>
      <c r="H46" s="129"/>
      <c r="I46" s="129"/>
      <c r="J46" s="129"/>
      <c r="K46" s="129"/>
    </row>
    <row r="47" spans="1:11" s="152" customFormat="1" ht="12.75">
      <c r="A47" s="158" t="s">
        <v>134</v>
      </c>
      <c r="B47" s="135"/>
      <c r="C47" s="135"/>
      <c r="D47" s="135"/>
      <c r="E47" s="135"/>
      <c r="F47" s="136">
        <f>SUM(B47:E47)</f>
        <v>0</v>
      </c>
      <c r="G47" s="129"/>
      <c r="H47" s="129"/>
      <c r="I47" s="129"/>
      <c r="J47" s="129"/>
      <c r="K47" s="129"/>
    </row>
    <row r="48" spans="1:11" s="152" customFormat="1" ht="12.75">
      <c r="A48" s="133" t="s">
        <v>155</v>
      </c>
      <c r="B48" s="140">
        <f>SUM(B46:B47)</f>
        <v>0</v>
      </c>
      <c r="C48" s="140">
        <f>SUM(C46:C47)</f>
        <v>216</v>
      </c>
      <c r="D48" s="140">
        <f>SUM(D46:D47)</f>
        <v>22</v>
      </c>
      <c r="E48" s="140">
        <f>SUM(E46:E47)</f>
        <v>53</v>
      </c>
      <c r="F48" s="136">
        <f>SUM(B48:E48)</f>
        <v>291</v>
      </c>
      <c r="G48" s="129"/>
      <c r="H48" s="129"/>
      <c r="I48" s="129"/>
      <c r="J48" s="129"/>
      <c r="K48" s="129"/>
    </row>
    <row r="49" spans="1:11" s="152" customFormat="1" ht="12.75">
      <c r="A49" s="159"/>
      <c r="B49" s="160"/>
      <c r="C49" s="160"/>
      <c r="D49" s="160"/>
      <c r="E49" s="160"/>
      <c r="F49" s="160"/>
      <c r="G49" s="129"/>
      <c r="H49" s="129"/>
      <c r="I49" s="129"/>
      <c r="J49" s="129"/>
      <c r="K49" s="129"/>
    </row>
    <row r="50" spans="1:11" s="152" customFormat="1" ht="12.75">
      <c r="A50" s="161" t="s">
        <v>130</v>
      </c>
      <c r="B50" s="135"/>
      <c r="C50" s="135"/>
      <c r="D50" s="135"/>
      <c r="E50" s="135"/>
      <c r="F50" s="135"/>
      <c r="G50" s="129"/>
      <c r="H50" s="129"/>
      <c r="I50" s="129"/>
      <c r="J50" s="129"/>
      <c r="K50" s="129"/>
    </row>
    <row r="51" spans="1:11" s="152" customFormat="1" ht="12.75">
      <c r="A51" s="158" t="s">
        <v>151</v>
      </c>
      <c r="B51" s="140">
        <f>B71</f>
        <v>0</v>
      </c>
      <c r="C51" s="140">
        <f>C71</f>
        <v>214</v>
      </c>
      <c r="D51" s="140">
        <f>D71</f>
        <v>22</v>
      </c>
      <c r="E51" s="140">
        <f>E71</f>
        <v>17</v>
      </c>
      <c r="F51" s="136">
        <f>SUM(B51:E51)</f>
        <v>253</v>
      </c>
      <c r="G51" s="129"/>
      <c r="H51" s="129"/>
      <c r="I51" s="129"/>
      <c r="J51" s="129"/>
      <c r="K51" s="129"/>
    </row>
    <row r="52" spans="1:11" s="152" customFormat="1" ht="12.75">
      <c r="A52" s="162" t="s">
        <v>131</v>
      </c>
      <c r="B52" s="135"/>
      <c r="C52" s="135">
        <v>1</v>
      </c>
      <c r="D52" s="135"/>
      <c r="E52" s="135">
        <v>6</v>
      </c>
      <c r="F52" s="136">
        <f>SUM(B52:E52)</f>
        <v>7</v>
      </c>
      <c r="G52" s="129"/>
      <c r="H52" s="129"/>
      <c r="I52" s="129"/>
      <c r="J52" s="129"/>
      <c r="K52" s="129"/>
    </row>
    <row r="53" spans="1:11" s="152" customFormat="1" ht="12.75">
      <c r="A53" s="133" t="s">
        <v>155</v>
      </c>
      <c r="B53" s="140">
        <f>SUM(B51:B52)</f>
        <v>0</v>
      </c>
      <c r="C53" s="140">
        <f>SUM(C51:C52)</f>
        <v>215</v>
      </c>
      <c r="D53" s="140">
        <f>SUM(D51:D52)</f>
        <v>22</v>
      </c>
      <c r="E53" s="140">
        <f>SUM(E51:E52)</f>
        <v>23</v>
      </c>
      <c r="F53" s="136">
        <f>SUM(B53:E53)</f>
        <v>260</v>
      </c>
      <c r="G53" s="129"/>
      <c r="H53" s="129"/>
      <c r="I53" s="129"/>
      <c r="J53" s="129"/>
      <c r="K53" s="129"/>
    </row>
    <row r="54" spans="1:11" s="152" customFormat="1" ht="12.75">
      <c r="A54" s="150"/>
      <c r="B54" s="129"/>
      <c r="C54" s="129"/>
      <c r="D54" s="129"/>
      <c r="E54" s="129"/>
      <c r="F54" s="129"/>
      <c r="G54" s="129"/>
      <c r="H54" s="129"/>
      <c r="I54" s="129"/>
      <c r="J54" s="129"/>
      <c r="K54" s="129"/>
    </row>
    <row r="55" spans="1:11" s="152" customFormat="1" ht="12.75">
      <c r="A55" s="144" t="s">
        <v>156</v>
      </c>
      <c r="B55" s="164">
        <f>+B48-B53</f>
        <v>0</v>
      </c>
      <c r="C55" s="164">
        <f>+C48-C53</f>
        <v>1</v>
      </c>
      <c r="D55" s="164">
        <f>+D48-D53</f>
        <v>0</v>
      </c>
      <c r="E55" s="164">
        <f>+E48-E53</f>
        <v>30</v>
      </c>
      <c r="F55" s="164">
        <f>+F48-F53</f>
        <v>31</v>
      </c>
      <c r="G55" s="129"/>
      <c r="H55" s="129"/>
      <c r="I55" s="129"/>
      <c r="J55" s="129"/>
      <c r="K55" s="129"/>
    </row>
    <row r="56" spans="1:11" s="152" customFormat="1" ht="12.75">
      <c r="A56" s="150"/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11" s="152" customFormat="1" ht="12.75">
      <c r="A57" s="150"/>
      <c r="B57" s="129"/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11" s="152" customFormat="1" ht="36">
      <c r="A58" s="155" t="s">
        <v>135</v>
      </c>
      <c r="B58" s="151" t="s">
        <v>14</v>
      </c>
      <c r="C58" s="151" t="s">
        <v>15</v>
      </c>
      <c r="D58" s="151" t="s">
        <v>16</v>
      </c>
      <c r="E58" s="151" t="s">
        <v>18</v>
      </c>
      <c r="F58" s="151" t="s">
        <v>113</v>
      </c>
      <c r="G58" s="129"/>
      <c r="H58" s="129"/>
      <c r="I58" s="129"/>
      <c r="J58" s="129"/>
      <c r="K58" s="129"/>
    </row>
    <row r="59" spans="1:11" s="152" customFormat="1" ht="13.5" thickBot="1">
      <c r="A59" s="153" t="s">
        <v>133</v>
      </c>
      <c r="B59" s="154" t="s">
        <v>115</v>
      </c>
      <c r="C59" s="154" t="s">
        <v>115</v>
      </c>
      <c r="D59" s="154" t="s">
        <v>115</v>
      </c>
      <c r="E59" s="154" t="s">
        <v>115</v>
      </c>
      <c r="F59" s="154" t="s">
        <v>115</v>
      </c>
      <c r="G59" s="129"/>
      <c r="H59" s="129"/>
      <c r="I59" s="129"/>
      <c r="J59" s="129"/>
      <c r="K59" s="129"/>
    </row>
    <row r="60" spans="1:11" s="152" customFormat="1" ht="13.5" thickTop="1">
      <c r="A60" s="155"/>
      <c r="B60" s="156"/>
      <c r="C60" s="156"/>
      <c r="D60" s="129"/>
      <c r="E60" s="129"/>
      <c r="F60" s="129"/>
      <c r="G60" s="129"/>
      <c r="H60" s="129"/>
      <c r="I60" s="129"/>
      <c r="J60" s="129"/>
      <c r="K60" s="129"/>
    </row>
    <row r="61" spans="1:11" s="152" customFormat="1" ht="12.75">
      <c r="A61" s="161" t="s">
        <v>136</v>
      </c>
      <c r="B61" s="132"/>
      <c r="C61" s="132"/>
      <c r="D61" s="132"/>
      <c r="E61" s="132"/>
      <c r="F61" s="132"/>
      <c r="G61" s="129"/>
      <c r="H61" s="129"/>
      <c r="I61" s="129"/>
      <c r="J61" s="129"/>
      <c r="K61" s="129"/>
    </row>
    <row r="62" spans="1:11" s="152" customFormat="1" ht="12.75">
      <c r="A62" s="158" t="s">
        <v>126</v>
      </c>
      <c r="B62" s="135"/>
      <c r="C62" s="135">
        <v>221</v>
      </c>
      <c r="D62" s="135">
        <v>22</v>
      </c>
      <c r="E62" s="135">
        <v>66</v>
      </c>
      <c r="F62" s="164">
        <f>SUM(B62:E62)</f>
        <v>309</v>
      </c>
      <c r="G62" s="129"/>
      <c r="H62" s="129"/>
      <c r="I62" s="129"/>
      <c r="J62" s="129"/>
      <c r="K62" s="129"/>
    </row>
    <row r="63" spans="1:11" s="152" customFormat="1" ht="12.75">
      <c r="A63" s="158" t="s">
        <v>134</v>
      </c>
      <c r="B63" s="135"/>
      <c r="C63" s="135"/>
      <c r="D63" s="135"/>
      <c r="E63" s="135"/>
      <c r="F63" s="164">
        <f>SUM(B63:E63)</f>
        <v>0</v>
      </c>
      <c r="G63" s="129"/>
      <c r="H63" s="129"/>
      <c r="I63" s="129"/>
      <c r="J63" s="129"/>
      <c r="K63" s="129"/>
    </row>
    <row r="64" spans="1:11" s="152" customFormat="1" ht="12.75">
      <c r="A64" s="165" t="s">
        <v>128</v>
      </c>
      <c r="B64" s="135"/>
      <c r="C64" s="135">
        <v>-5</v>
      </c>
      <c r="D64" s="135"/>
      <c r="E64" s="135">
        <v>-13</v>
      </c>
      <c r="F64" s="164">
        <f>SUM(B64:E64)</f>
        <v>-18</v>
      </c>
      <c r="G64" s="129"/>
      <c r="H64" s="129"/>
      <c r="I64" s="129"/>
      <c r="J64" s="129"/>
      <c r="K64" s="129"/>
    </row>
    <row r="65" spans="1:11" s="152" customFormat="1" ht="12.75">
      <c r="A65" s="158" t="s">
        <v>145</v>
      </c>
      <c r="B65" s="140">
        <f>SUM(B62:B64)</f>
        <v>0</v>
      </c>
      <c r="C65" s="140">
        <f>SUM(C62:C64)</f>
        <v>216</v>
      </c>
      <c r="D65" s="140">
        <f>SUM(D62:D64)</f>
        <v>22</v>
      </c>
      <c r="E65" s="140">
        <f>SUM(E62:E64)</f>
        <v>53</v>
      </c>
      <c r="F65" s="164">
        <f>SUM(B65:E65)</f>
        <v>291</v>
      </c>
      <c r="G65" s="129"/>
      <c r="H65" s="129"/>
      <c r="I65" s="129"/>
      <c r="J65" s="129"/>
      <c r="K65" s="129"/>
    </row>
    <row r="66" spans="1:11" s="152" customFormat="1" ht="12.75">
      <c r="A66" s="159"/>
      <c r="B66" s="160"/>
      <c r="C66" s="160"/>
      <c r="D66" s="160"/>
      <c r="E66" s="129"/>
      <c r="F66" s="129"/>
      <c r="G66" s="129"/>
      <c r="H66" s="129"/>
      <c r="I66" s="129"/>
      <c r="J66" s="129"/>
      <c r="K66" s="129"/>
    </row>
    <row r="67" spans="1:11" s="152" customFormat="1" ht="12.75">
      <c r="A67" s="161" t="s">
        <v>130</v>
      </c>
      <c r="B67" s="135"/>
      <c r="C67" s="135"/>
      <c r="D67" s="135"/>
      <c r="E67" s="129"/>
      <c r="F67" s="129"/>
      <c r="G67" s="129"/>
      <c r="H67" s="129"/>
      <c r="I67" s="129"/>
      <c r="J67" s="129"/>
      <c r="K67" s="129"/>
    </row>
    <row r="68" spans="1:11" s="152" customFormat="1" ht="12.75">
      <c r="A68" s="158" t="s">
        <v>126</v>
      </c>
      <c r="B68" s="135"/>
      <c r="C68" s="140">
        <v>214</v>
      </c>
      <c r="D68" s="135">
        <v>22</v>
      </c>
      <c r="E68" s="140">
        <v>17</v>
      </c>
      <c r="F68" s="164">
        <f>SUM(B68:E68)</f>
        <v>253</v>
      </c>
      <c r="G68" s="129"/>
      <c r="H68" s="129"/>
      <c r="I68" s="129"/>
      <c r="J68" s="129"/>
      <c r="K68" s="129"/>
    </row>
    <row r="69" spans="1:11" s="152" customFormat="1" ht="12.75">
      <c r="A69" s="162" t="s">
        <v>131</v>
      </c>
      <c r="B69" s="135"/>
      <c r="C69" s="135"/>
      <c r="D69" s="135"/>
      <c r="E69" s="135"/>
      <c r="F69" s="164">
        <f>SUM(B69:E69)</f>
        <v>0</v>
      </c>
      <c r="G69" s="129"/>
      <c r="H69" s="129"/>
      <c r="I69" s="129"/>
      <c r="J69" s="129"/>
      <c r="K69" s="129"/>
    </row>
    <row r="70" spans="1:11" s="152" customFormat="1" ht="12.75">
      <c r="A70" s="158" t="s">
        <v>128</v>
      </c>
      <c r="B70" s="135"/>
      <c r="C70" s="135"/>
      <c r="D70" s="135"/>
      <c r="E70" s="135"/>
      <c r="F70" s="164">
        <f>SUM(B70:E70)</f>
        <v>0</v>
      </c>
      <c r="G70" s="129"/>
      <c r="H70" s="129"/>
      <c r="I70" s="129"/>
      <c r="J70" s="129"/>
      <c r="K70" s="129"/>
    </row>
    <row r="71" spans="1:11" s="152" customFormat="1" ht="12.75">
      <c r="A71" s="158" t="s">
        <v>145</v>
      </c>
      <c r="B71" s="140">
        <f>SUM(B68:B70)</f>
        <v>0</v>
      </c>
      <c r="C71" s="140">
        <f>SUM(C68:C70)</f>
        <v>214</v>
      </c>
      <c r="D71" s="140">
        <f>SUM(D68:D70)</f>
        <v>22</v>
      </c>
      <c r="E71" s="140">
        <f>SUM(E68:E70)</f>
        <v>17</v>
      </c>
      <c r="F71" s="164">
        <f>SUM(B71:E71)</f>
        <v>253</v>
      </c>
      <c r="G71" s="129"/>
      <c r="H71" s="129"/>
      <c r="I71" s="129"/>
      <c r="J71" s="129"/>
      <c r="K71" s="129"/>
    </row>
    <row r="72" spans="1:11" s="152" customFormat="1" ht="12.75">
      <c r="A72" s="150"/>
      <c r="B72" s="129"/>
      <c r="C72" s="129"/>
      <c r="D72" s="129"/>
      <c r="E72" s="129"/>
      <c r="F72" s="129"/>
      <c r="G72" s="129"/>
      <c r="H72" s="129"/>
      <c r="I72" s="129"/>
      <c r="J72" s="129"/>
      <c r="K72" s="129"/>
    </row>
    <row r="73" spans="1:11" s="152" customFormat="1" ht="12.75">
      <c r="A73" s="163" t="s">
        <v>146</v>
      </c>
      <c r="B73" s="166">
        <f>+B65-B71</f>
        <v>0</v>
      </c>
      <c r="C73" s="166">
        <f>+C65-C71</f>
        <v>2</v>
      </c>
      <c r="D73" s="166">
        <f>+D65-D71</f>
        <v>0</v>
      </c>
      <c r="E73" s="166">
        <f>+E65-E71</f>
        <v>36</v>
      </c>
      <c r="F73" s="166">
        <f>+F65-F71</f>
        <v>38</v>
      </c>
      <c r="G73" s="129"/>
      <c r="H73" s="129"/>
      <c r="I73" s="129"/>
      <c r="J73" s="129"/>
      <c r="K73" s="129"/>
    </row>
  </sheetData>
  <sheetProtection/>
  <conditionalFormatting sqref="C56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1968503937007874" right="0.1968503937007874" top="0.2" bottom="0.1968503937007874" header="0.24" footer="0.1968503937007874"/>
  <pageSetup horizontalDpi="600" verticalDpi="600" orientation="landscape" paperSize="9" scale="87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Finsi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2011-11-02T08:20:34Z</cp:lastPrinted>
  <dcterms:created xsi:type="dcterms:W3CDTF">2010-07-08T05:05:13Z</dcterms:created>
  <dcterms:modified xsi:type="dcterms:W3CDTF">2011-11-03T10:15:33Z</dcterms:modified>
  <cp:category/>
  <cp:version/>
  <cp:contentType/>
  <cp:contentStatus/>
</cp:coreProperties>
</file>