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1"/>
  </bookViews>
  <sheets>
    <sheet name="справка № 1-КИС-БАЛАНС" sheetId="1" r:id="rId1"/>
    <sheet name="справка № 2-КИС-ОД" sheetId="2" r:id="rId2"/>
  </sheets>
  <definedNames>
    <definedName name="_xlnm.Print_Titles" localSheetId="0">'справка № 1-КИС-БАЛАНС'!$7:$7</definedName>
    <definedName name="_xlnm.Print_Titles" localSheetId="1">'справка № 2-КИС-ОД'!$7:$7</definedName>
  </definedNames>
  <calcPr fullCalcOnLoad="1"/>
</workbook>
</file>

<file path=xl/sharedStrings.xml><?xml version="1.0" encoding="utf-8"?>
<sst xmlns="http://schemas.openxmlformats.org/spreadsheetml/2006/main" count="138" uniqueCount="117">
  <si>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</si>
  <si>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</si>
  <si>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</si>
  <si>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</si>
  <si>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</si>
  <si>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</si>
  <si>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</si>
  <si>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</si>
  <si>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</si>
  <si>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</si>
  <si>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</si>
  <si>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</si>
  <si>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</si>
  <si>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</si>
  <si>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</si>
  <si>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</si>
  <si>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</si>
  <si>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</si>
  <si>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</si>
  <si>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</si>
  <si>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</si>
  <si>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</si>
  <si>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</si>
  <si>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</si>
  <si>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</si>
  <si>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</si>
  <si>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</si>
  <si>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</si>
  <si>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</si>
  <si>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</si>
  <si>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</si>
  <si>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</si>
  <si>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</si>
  <si>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</si>
  <si>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</si>
  <si>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</si>
  <si>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</si>
  <si>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</si>
  <si>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</si>
  <si>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</si>
  <si>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</si>
  <si>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</si>
  <si>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</si>
  <si>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</si>
  <si>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</si>
  <si>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</si>
  <si>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</si>
  <si>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</si>
  <si>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</si>
  <si>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</si>
  <si>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</si>
  <si>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</si>
  <si>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</si>
  <si>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</si>
  <si>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</si>
  <si>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</si>
  <si>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</si>
  <si>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</si>
  <si>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</si>
  <si>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</si>
  <si>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</si>
  <si>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</si>
  <si>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</si>
  <si>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</si>
  <si>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</si>
  <si>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</si>
  <si>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</si>
  <si>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</si>
  <si>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</si>
  <si>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</si>
  <si>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</si>
  <si>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</si>
  <si>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</si>
  <si>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</si>
  <si>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3. Задължения към контрагенти</t>
  </si>
  <si>
    <t>2. Разходи за външни услуги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</si>
  <si>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</si>
  <si>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</si>
  <si>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</si>
  <si>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</si>
  <si>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</si>
  <si>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</si>
  <si>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</si>
  <si>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</si>
  <si>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</si>
  <si>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</si>
  <si>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</si>
  <si>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</si>
  <si>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</si>
  <si>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</si>
  <si>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</si>
  <si>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</si>
  <si>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</si>
  <si>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</si>
  <si>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</si>
  <si>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</si>
  <si>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</si>
  <si>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</si>
  <si>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</si>
  <si>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</si>
  <si>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</si>
  <si>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</si>
  <si>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</si>
  <si>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</si>
  <si>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</si>
  <si>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</si>
  <si>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</si>
  <si>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Съставител:……………………….</t>
  </si>
  <si>
    <t>ЕИК по БУЛСТАТ: 121224198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</si>
  <si>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</si>
  <si>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</si>
  <si>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</si>
  <si>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</si>
  <si>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</si>
  <si>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r>
      <t>Наименование</t>
    </r>
    <r>
      <rPr>
        <b/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>на ИД: Надежда АД</t>
    </r>
  </si>
  <si>
    <t>Дата: 10.05.2008 г.</t>
  </si>
  <si>
    <t>Отчетен период: 01.01.2008 г. - 30.04.2008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</si>
</sst>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\ _л_в_-;\-* #,##0\ _л_в_-;_-* &quot;-&quot;??\ _л_в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0.0000"/>
    <numFmt numFmtId="172" formatCode="0.00000"/>
    <numFmt numFmtId="173" formatCode="[$-402]dd\ mmmm\ yyyy\ &quot;г.&quot;"/>
    <numFmt numFmtId="174" formatCode="#,##0.000"/>
    <numFmt numFmtId="175" formatCode="#,##0.0000"/>
    <numFmt numFmtId="176" formatCode="#,##0.00000"/>
  </numFmts>
  <fonts count="11">
    <font>
      <sz val="10"/>
      <name val="Arial"/>
      <family val="0"/>
    </font>
    <font>
      <sz val="10"/>
      <name val="Timok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trike/>
      <sz val="10"/>
      <name val="Tahoma"/>
      <family val="2"/>
    </font>
    <font>
      <strike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21" applyFont="1" applyBorder="1" applyAlignment="1" applyProtection="1">
      <alignment horizontal="center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  <xf numFmtId="0" fontId="5" fillId="0" borderId="0" xfId="2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23" applyFont="1" applyAlignment="1" applyProtection="1">
      <alignment horizontal="center"/>
      <protection locked="0"/>
    </xf>
    <xf numFmtId="0" fontId="7" fillId="0" borderId="1" xfId="21" applyFont="1" applyBorder="1" applyAlignment="1" applyProtection="1">
      <alignment horizontal="center" vertical="center" wrapText="1"/>
      <protection/>
    </xf>
    <xf numFmtId="14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0" fontId="7" fillId="2" borderId="1" xfId="21" applyFont="1" applyFill="1" applyBorder="1" applyAlignment="1" applyProtection="1">
      <alignment horizontal="left" vertical="top" wrapText="1"/>
      <protection/>
    </xf>
    <xf numFmtId="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21" applyFont="1" applyBorder="1" applyAlignment="1" applyProtection="1">
      <alignment vertical="top" wrapText="1"/>
      <protection locked="0"/>
    </xf>
    <xf numFmtId="0" fontId="7" fillId="0" borderId="0" xfId="23" applyFont="1" applyBorder="1" applyAlignment="1" applyProtection="1">
      <alignment horizontal="center" vertical="center" wrapText="1"/>
      <protection locked="0"/>
    </xf>
    <xf numFmtId="0" fontId="5" fillId="0" borderId="0" xfId="23" applyFont="1" applyBorder="1" applyAlignment="1" applyProtection="1">
      <alignment horizontal="centerContinuous"/>
      <protection locked="0"/>
    </xf>
    <xf numFmtId="0" fontId="5" fillId="0" borderId="0" xfId="21" applyFont="1" applyAlignment="1" applyProtection="1">
      <alignment horizontal="right" vertical="top"/>
      <protection locked="0"/>
    </xf>
    <xf numFmtId="0" fontId="7" fillId="0" borderId="0" xfId="23" applyFont="1" applyBorder="1" applyAlignment="1" applyProtection="1">
      <alignment horizontal="center" vertical="center" wrapText="1"/>
      <protection/>
    </xf>
    <xf numFmtId="0" fontId="5" fillId="0" borderId="0" xfId="23" applyFont="1" applyBorder="1" applyProtection="1">
      <alignment/>
      <protection locked="0"/>
    </xf>
    <xf numFmtId="0" fontId="5" fillId="0" borderId="0" xfId="23" applyFont="1" applyBorder="1" applyAlignment="1" applyProtection="1">
      <alignment wrapText="1"/>
      <protection locked="0"/>
    </xf>
    <xf numFmtId="0" fontId="5" fillId="0" borderId="0" xfId="23" applyFont="1" applyProtection="1">
      <alignment/>
      <protection locked="0"/>
    </xf>
    <xf numFmtId="0" fontId="7" fillId="0" borderId="1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vertical="center" wrapText="1"/>
      <protection/>
    </xf>
    <xf numFmtId="4" fontId="7" fillId="0" borderId="1" xfId="23" applyNumberFormat="1" applyFont="1" applyBorder="1" applyAlignment="1" applyProtection="1">
      <alignment vertical="center"/>
      <protection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workbookViewId="0" topLeftCell="A7">
      <selection activeCell="B47" sqref="B47"/>
    </sheetView>
  </sheetViews>
  <sheetFormatPr defaultColWidth="9.140625" defaultRowHeight="12.75"/>
  <cols>
    <col min="1" max="1" width="44.57421875" style="1" customWidth="1"/>
    <col min="2" max="3" width="13.140625" style="1" bestFit="1" customWidth="1"/>
    <col min="4" max="4" width="51.421875" style="1" customWidth="1"/>
    <col min="5" max="5" width="14.00390625" style="1" bestFit="1" customWidth="1"/>
    <col min="6" max="6" width="13.140625" style="1" bestFit="1" customWidth="1"/>
    <col min="7" max="16384" width="9.140625" style="1" customWidth="1"/>
  </cols>
  <sheetData>
    <row r="1" spans="5:6" ht="12.75">
      <c r="E1" s="60" t="s">
        <v>93</v>
      </c>
      <c r="F1" s="60"/>
    </row>
    <row r="2" spans="1:6" ht="12.75">
      <c r="A2" s="2"/>
      <c r="B2" s="3"/>
      <c r="C2" s="62" t="s">
        <v>0</v>
      </c>
      <c r="D2" s="62"/>
      <c r="E2" s="5"/>
      <c r="F2" s="5"/>
    </row>
    <row r="3" spans="1:6" ht="15" customHeight="1">
      <c r="A3" s="4" t="s">
        <v>114</v>
      </c>
      <c r="B3" s="6"/>
      <c r="C3" s="2"/>
      <c r="D3" s="2"/>
      <c r="E3" s="61" t="s">
        <v>108</v>
      </c>
      <c r="F3" s="61"/>
    </row>
    <row r="4" spans="1:6" ht="12.75" customHeight="1">
      <c r="A4" s="4" t="s">
        <v>116</v>
      </c>
      <c r="B4" s="6"/>
      <c r="C4" s="7"/>
      <c r="D4" s="7"/>
      <c r="E4" s="5"/>
      <c r="F4" s="8" t="s">
        <v>56</v>
      </c>
    </row>
    <row r="5" spans="1:6" ht="12.75">
      <c r="A5" s="4"/>
      <c r="B5" s="6"/>
      <c r="C5" s="7"/>
      <c r="D5" s="7"/>
      <c r="E5" s="5"/>
      <c r="F5" s="8"/>
    </row>
    <row r="6" spans="1:6" ht="50.25" customHeight="1">
      <c r="A6" s="9" t="s">
        <v>1</v>
      </c>
      <c r="B6" s="10" t="s">
        <v>2</v>
      </c>
      <c r="C6" s="10" t="s">
        <v>3</v>
      </c>
      <c r="D6" s="11" t="s">
        <v>7</v>
      </c>
      <c r="E6" s="10" t="s">
        <v>4</v>
      </c>
      <c r="F6" s="10" t="s">
        <v>5</v>
      </c>
    </row>
    <row r="7" spans="1:6" ht="12.75">
      <c r="A7" s="9" t="s">
        <v>6</v>
      </c>
      <c r="B7" s="9">
        <v>1</v>
      </c>
      <c r="C7" s="9">
        <v>2</v>
      </c>
      <c r="D7" s="11" t="s">
        <v>6</v>
      </c>
      <c r="E7" s="9">
        <v>1</v>
      </c>
      <c r="F7" s="9">
        <v>2</v>
      </c>
    </row>
    <row r="8" spans="1:6" ht="12.75">
      <c r="A8" s="12" t="s">
        <v>8</v>
      </c>
      <c r="B8" s="13"/>
      <c r="C8" s="13"/>
      <c r="D8" s="14" t="s">
        <v>28</v>
      </c>
      <c r="E8" s="15"/>
      <c r="F8" s="15"/>
    </row>
    <row r="9" spans="1:30" ht="12.75">
      <c r="A9" s="16" t="s">
        <v>29</v>
      </c>
      <c r="B9" s="17"/>
      <c r="C9" s="17"/>
      <c r="D9" s="16" t="s">
        <v>30</v>
      </c>
      <c r="E9" s="18">
        <v>3935119</v>
      </c>
      <c r="F9" s="18">
        <v>3935119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2.75">
      <c r="A10" s="20" t="s">
        <v>87</v>
      </c>
      <c r="B10" s="17"/>
      <c r="C10" s="17"/>
      <c r="D10" s="16" t="s">
        <v>31</v>
      </c>
      <c r="E10" s="17"/>
      <c r="F10" s="17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5.5">
      <c r="A11" s="20" t="s">
        <v>58</v>
      </c>
      <c r="B11" s="17"/>
      <c r="C11" s="17"/>
      <c r="D11" s="20" t="s">
        <v>86</v>
      </c>
      <c r="E11" s="17">
        <v>249641.2</v>
      </c>
      <c r="F11" s="17">
        <v>249641.2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20.25" customHeight="1">
      <c r="A12" s="20" t="s">
        <v>63</v>
      </c>
      <c r="B12" s="17"/>
      <c r="C12" s="17"/>
      <c r="D12" s="20" t="s">
        <v>32</v>
      </c>
      <c r="E12" s="17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.75">
      <c r="A13" s="20" t="s">
        <v>78</v>
      </c>
      <c r="B13" s="17"/>
      <c r="C13" s="17"/>
      <c r="D13" s="20" t="s">
        <v>70</v>
      </c>
      <c r="E13" s="17">
        <v>1326275.99</v>
      </c>
      <c r="F13" s="17">
        <v>1326275.99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.75">
      <c r="A14" s="21" t="s">
        <v>12</v>
      </c>
      <c r="B14" s="17"/>
      <c r="C14" s="17"/>
      <c r="D14" s="21" t="s">
        <v>27</v>
      </c>
      <c r="E14" s="18">
        <f>SUM(E11:E13)</f>
        <v>1575917.19</v>
      </c>
      <c r="F14" s="18">
        <f>SUM(F11:F13)</f>
        <v>1575917.19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.75">
      <c r="A15" s="16" t="s">
        <v>104</v>
      </c>
      <c r="B15" s="18">
        <f>37179.62+666.86-26851.68</f>
        <v>10994.800000000003</v>
      </c>
      <c r="C15" s="18">
        <v>14126.44</v>
      </c>
      <c r="D15" s="16" t="s">
        <v>33</v>
      </c>
      <c r="E15" s="17"/>
      <c r="F15" s="1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21" t="s">
        <v>39</v>
      </c>
      <c r="B16" s="18">
        <f>B15+B14</f>
        <v>10994.800000000003</v>
      </c>
      <c r="C16" s="18">
        <f>C15+C14</f>
        <v>14126.44</v>
      </c>
      <c r="D16" s="20" t="s">
        <v>34</v>
      </c>
      <c r="E16" s="17">
        <f>E17</f>
        <v>3682238.15</v>
      </c>
      <c r="F16" s="17">
        <f>F17</f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41</v>
      </c>
      <c r="B17" s="17"/>
      <c r="C17" s="17"/>
      <c r="D17" s="20" t="s">
        <v>35</v>
      </c>
      <c r="E17" s="17">
        <v>3682238.15</v>
      </c>
      <c r="F17" s="17"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4" t="s">
        <v>43</v>
      </c>
      <c r="B18" s="17"/>
      <c r="C18" s="17"/>
      <c r="D18" s="20" t="s">
        <v>36</v>
      </c>
      <c r="E18" s="17"/>
      <c r="F18" s="17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.75">
      <c r="A19" s="22" t="s">
        <v>9</v>
      </c>
      <c r="B19" s="17">
        <v>148.98</v>
      </c>
      <c r="C19" s="17">
        <v>32.74</v>
      </c>
      <c r="D19" s="22" t="s">
        <v>37</v>
      </c>
      <c r="E19" s="47">
        <v>-1840419.61</v>
      </c>
      <c r="F19" s="17">
        <v>3682238.15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.75">
      <c r="A20" s="22" t="s">
        <v>10</v>
      </c>
      <c r="B20" s="17">
        <f>1346082.25+72753.52-3600</f>
        <v>1415235.77</v>
      </c>
      <c r="C20" s="17">
        <v>845618.57</v>
      </c>
      <c r="D20" s="21" t="s">
        <v>38</v>
      </c>
      <c r="E20" s="18">
        <f>E16+E19</f>
        <v>1841818.5399999998</v>
      </c>
      <c r="F20" s="18">
        <f>F16+F19</f>
        <v>3682238.15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.75">
      <c r="A21" s="22" t="s">
        <v>105</v>
      </c>
      <c r="B21" s="17">
        <v>216692.53</v>
      </c>
      <c r="C21" s="17">
        <v>210815.52</v>
      </c>
      <c r="D21" s="23" t="s">
        <v>40</v>
      </c>
      <c r="E21" s="18">
        <f>E20+E14+E9</f>
        <v>7352854.7299999995</v>
      </c>
      <c r="F21" s="18">
        <f>F20+F14+F9</f>
        <v>9193274.34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.75">
      <c r="A22" s="22" t="s">
        <v>77</v>
      </c>
      <c r="B22" s="17">
        <v>3600</v>
      </c>
      <c r="C22" s="17">
        <v>3600</v>
      </c>
      <c r="D22" s="22"/>
      <c r="E22" s="17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.75">
      <c r="A23" s="23" t="s">
        <v>12</v>
      </c>
      <c r="B23" s="18">
        <f>SUM(B19:B22)</f>
        <v>1635677.28</v>
      </c>
      <c r="C23" s="18">
        <f>SUM(C19:C22)</f>
        <v>1060066.8299999998</v>
      </c>
      <c r="D23" s="22"/>
      <c r="E23" s="17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.75">
      <c r="A24" s="14" t="s">
        <v>72</v>
      </c>
      <c r="B24" s="17"/>
      <c r="C24" s="17"/>
      <c r="D24" s="14" t="s">
        <v>42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.75">
      <c r="A25" s="22" t="s">
        <v>87</v>
      </c>
      <c r="B25" s="18">
        <f>B26+B27+B28</f>
        <v>5585462.210000001</v>
      </c>
      <c r="C25" s="18">
        <f>C26+C27+C28</f>
        <v>7557618.1899999995</v>
      </c>
      <c r="D25" s="24" t="s">
        <v>88</v>
      </c>
      <c r="E25" s="17"/>
      <c r="F25" s="1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2.75">
      <c r="A26" s="22" t="s">
        <v>58</v>
      </c>
      <c r="B26" s="17">
        <v>4564365.98</v>
      </c>
      <c r="C26" s="17">
        <v>6523362.67</v>
      </c>
      <c r="D26" s="20" t="s">
        <v>76</v>
      </c>
      <c r="E26" s="17"/>
      <c r="F26" s="17">
        <f>F27+F28+F29</f>
        <v>47345.76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6" ht="12.75">
      <c r="A27" s="22" t="s">
        <v>68</v>
      </c>
      <c r="B27" s="13"/>
      <c r="C27" s="13"/>
      <c r="D27" s="20" t="s">
        <v>106</v>
      </c>
      <c r="E27" s="13"/>
      <c r="F27" s="13"/>
    </row>
    <row r="28" spans="1:6" ht="12.75">
      <c r="A28" s="22" t="s">
        <v>63</v>
      </c>
      <c r="B28" s="13">
        <v>1021096.23</v>
      </c>
      <c r="C28" s="13">
        <v>1034255.52</v>
      </c>
      <c r="D28" s="20" t="s">
        <v>60</v>
      </c>
      <c r="E28" s="13"/>
      <c r="F28" s="13">
        <v>47345.76</v>
      </c>
    </row>
    <row r="29" spans="1:6" ht="12.75">
      <c r="A29" s="22" t="s">
        <v>11</v>
      </c>
      <c r="B29" s="13"/>
      <c r="C29" s="13"/>
      <c r="D29" s="1" t="s">
        <v>67</v>
      </c>
      <c r="E29" s="13"/>
      <c r="F29" s="13"/>
    </row>
    <row r="30" spans="1:6" ht="12.75">
      <c r="A30" s="22" t="s">
        <v>79</v>
      </c>
      <c r="B30" s="13"/>
      <c r="C30" s="13"/>
      <c r="D30" s="24" t="s">
        <v>74</v>
      </c>
      <c r="E30" s="13"/>
      <c r="F30" s="13"/>
    </row>
    <row r="31" spans="1:6" ht="12.75">
      <c r="A31" s="22" t="s">
        <v>80</v>
      </c>
      <c r="B31" s="13"/>
      <c r="C31" s="13"/>
      <c r="D31" s="1" t="s">
        <v>89</v>
      </c>
      <c r="E31" s="13">
        <v>3600</v>
      </c>
      <c r="F31" s="13">
        <v>3600</v>
      </c>
    </row>
    <row r="32" spans="1:6" ht="12.75">
      <c r="A32" s="22" t="s">
        <v>81</v>
      </c>
      <c r="B32" s="13"/>
      <c r="C32" s="13"/>
      <c r="D32" s="24" t="s">
        <v>65</v>
      </c>
      <c r="E32" s="13"/>
      <c r="F32" s="13"/>
    </row>
    <row r="33" spans="1:6" ht="12.75">
      <c r="A33" s="22" t="s">
        <v>82</v>
      </c>
      <c r="B33" s="13"/>
      <c r="C33" s="13"/>
      <c r="D33" s="24" t="s">
        <v>66</v>
      </c>
      <c r="E33" s="13"/>
      <c r="F33" s="13">
        <v>108.31</v>
      </c>
    </row>
    <row r="34" spans="1:6" ht="12.75">
      <c r="A34" s="22" t="s">
        <v>83</v>
      </c>
      <c r="B34" s="13"/>
      <c r="C34" s="13"/>
      <c r="D34" s="24" t="s">
        <v>90</v>
      </c>
      <c r="E34" s="13">
        <v>635.15</v>
      </c>
      <c r="F34" s="13">
        <v>635.15</v>
      </c>
    </row>
    <row r="35" spans="1:6" ht="12.75">
      <c r="A35" s="23" t="s">
        <v>13</v>
      </c>
      <c r="B35" s="25">
        <f>B25+B30+B31+B32+B33+B34</f>
        <v>5585462.210000001</v>
      </c>
      <c r="C35" s="25">
        <f>C25+C30+C31+C32+C33+C34</f>
        <v>7557618.1899999995</v>
      </c>
      <c r="D35" s="22" t="s">
        <v>91</v>
      </c>
      <c r="E35" s="13"/>
      <c r="F35" s="13"/>
    </row>
    <row r="36" spans="1:6" ht="15" customHeight="1">
      <c r="A36" s="14" t="s">
        <v>69</v>
      </c>
      <c r="B36" s="13"/>
      <c r="C36" s="13"/>
      <c r="D36" s="24" t="s">
        <v>92</v>
      </c>
      <c r="E36" s="13"/>
      <c r="F36" s="13"/>
    </row>
    <row r="37" spans="1:6" ht="13.5" customHeight="1">
      <c r="A37" s="20" t="s">
        <v>84</v>
      </c>
      <c r="B37" s="13">
        <v>23676.12</v>
      </c>
      <c r="C37" s="13">
        <v>23032.76</v>
      </c>
      <c r="D37" s="24" t="s">
        <v>71</v>
      </c>
      <c r="E37" s="13"/>
      <c r="F37" s="13"/>
    </row>
    <row r="38" spans="1:6" ht="12.75">
      <c r="A38" s="20" t="s">
        <v>59</v>
      </c>
      <c r="B38" s="13">
        <v>76291.67</v>
      </c>
      <c r="C38" s="13">
        <v>568689.85</v>
      </c>
      <c r="D38" s="23" t="s">
        <v>12</v>
      </c>
      <c r="E38" s="25">
        <f>E25+E26+E30+E31+E32+E33+E34+E35+E36+E37</f>
        <v>4235.15</v>
      </c>
      <c r="F38" s="25">
        <f>F25+F26+F30+F31+F32+F33+F34+F35+F36+F37</f>
        <v>51689.22</v>
      </c>
    </row>
    <row r="39" spans="1:6" ht="12.75">
      <c r="A39" s="20" t="s">
        <v>85</v>
      </c>
      <c r="B39" s="13"/>
      <c r="C39" s="13"/>
      <c r="D39" s="23" t="s">
        <v>45</v>
      </c>
      <c r="E39" s="25">
        <f>E38</f>
        <v>4235.15</v>
      </c>
      <c r="F39" s="25">
        <f>F38</f>
        <v>51689.22</v>
      </c>
    </row>
    <row r="40" spans="1:6" ht="12.75">
      <c r="A40" s="20" t="s">
        <v>64</v>
      </c>
      <c r="B40" s="13">
        <f>21051.64+3000</f>
        <v>24051.64</v>
      </c>
      <c r="C40" s="13">
        <f>21051.64</f>
        <v>21051.64</v>
      </c>
      <c r="D40" s="22"/>
      <c r="E40" s="13"/>
      <c r="F40" s="13"/>
    </row>
    <row r="41" spans="1:6" ht="12.75">
      <c r="A41" s="21" t="s">
        <v>14</v>
      </c>
      <c r="B41" s="25">
        <f>SUM(B37:B40)</f>
        <v>124019.43</v>
      </c>
      <c r="C41" s="25">
        <f>SUM(C37:C40)</f>
        <v>612774.25</v>
      </c>
      <c r="D41" s="22"/>
      <c r="E41" s="13"/>
      <c r="F41" s="13"/>
    </row>
    <row r="42" spans="1:6" ht="12.75">
      <c r="A42" s="16" t="s">
        <v>44</v>
      </c>
      <c r="B42" s="25">
        <v>936.16</v>
      </c>
      <c r="C42" s="25">
        <v>377.85</v>
      </c>
      <c r="D42" s="22"/>
      <c r="E42" s="13"/>
      <c r="F42" s="13"/>
    </row>
    <row r="43" spans="1:6" ht="12.75">
      <c r="A43" s="21" t="s">
        <v>45</v>
      </c>
      <c r="B43" s="25">
        <f>B42+B41+B35+B23</f>
        <v>7346095.080000001</v>
      </c>
      <c r="C43" s="25">
        <f>C42+C41+C35+C23</f>
        <v>9230837.12</v>
      </c>
      <c r="D43" s="22"/>
      <c r="E43" s="13"/>
      <c r="F43" s="13"/>
    </row>
    <row r="44" spans="2:6" ht="12.75" customHeight="1">
      <c r="B44" s="13"/>
      <c r="C44" s="13"/>
      <c r="D44" s="22"/>
      <c r="E44" s="13"/>
      <c r="F44" s="13"/>
    </row>
    <row r="45" spans="1:6" ht="12.75">
      <c r="A45" s="21" t="s">
        <v>47</v>
      </c>
      <c r="B45" s="18">
        <f>B43+B16</f>
        <v>7357089.880000001</v>
      </c>
      <c r="C45" s="18">
        <f>C43+C16</f>
        <v>9244963.559999999</v>
      </c>
      <c r="D45" s="21" t="s">
        <v>46</v>
      </c>
      <c r="E45" s="25">
        <f>E21+E39</f>
        <v>7357089.88</v>
      </c>
      <c r="F45" s="25">
        <f>F21+F39</f>
        <v>9244963.56</v>
      </c>
    </row>
    <row r="46" spans="1:6" ht="12.75">
      <c r="A46" s="26"/>
      <c r="B46" s="27"/>
      <c r="C46" s="28"/>
      <c r="D46" s="26"/>
      <c r="E46" s="29"/>
      <c r="F46" s="29"/>
    </row>
    <row r="47" spans="1:6" ht="12.75">
      <c r="A47" s="26"/>
      <c r="B47" s="27"/>
      <c r="C47" s="28"/>
      <c r="D47" s="26"/>
      <c r="E47" s="29"/>
      <c r="F47" s="29"/>
    </row>
    <row r="48" spans="1:6" ht="12.75">
      <c r="A48" s="26"/>
      <c r="B48" s="27"/>
      <c r="C48" s="28"/>
      <c r="D48" s="26"/>
      <c r="E48" s="29"/>
      <c r="F48" s="29"/>
    </row>
    <row r="49" spans="2:7" ht="12.75">
      <c r="B49" s="30"/>
      <c r="C49" s="30"/>
      <c r="D49" s="30"/>
      <c r="E49" s="30"/>
      <c r="F49" s="30"/>
      <c r="G49" s="30"/>
    </row>
    <row r="50" spans="1:7" ht="12.75">
      <c r="A50" s="19" t="s">
        <v>115</v>
      </c>
      <c r="B50" s="63" t="s">
        <v>107</v>
      </c>
      <c r="C50" s="63"/>
      <c r="D50" s="63" t="s">
        <v>57</v>
      </c>
      <c r="E50" s="63"/>
      <c r="F50" s="19"/>
      <c r="G50" s="30"/>
    </row>
    <row r="51" spans="2:7" ht="12.75">
      <c r="B51" s="30"/>
      <c r="C51" s="30"/>
      <c r="D51" s="30"/>
      <c r="E51" s="30"/>
      <c r="F51" s="30"/>
      <c r="G51" s="30"/>
    </row>
    <row r="52" spans="2:7" ht="12.75">
      <c r="B52" s="30"/>
      <c r="C52" s="30"/>
      <c r="D52" s="30"/>
      <c r="E52" s="30"/>
      <c r="F52" s="30"/>
      <c r="G52" s="30"/>
    </row>
    <row r="53" spans="3:6" ht="12.75">
      <c r="C53" s="30"/>
      <c r="D53" s="30"/>
      <c r="E53" s="31"/>
      <c r="F53" s="31"/>
    </row>
    <row r="54" spans="1:7" ht="12.75">
      <c r="A54" s="30"/>
      <c r="B54" s="30"/>
      <c r="C54" s="30"/>
      <c r="D54" s="30"/>
      <c r="E54" s="30"/>
      <c r="F54" s="30"/>
      <c r="G54" s="30"/>
    </row>
    <row r="55" ht="12.75">
      <c r="G55" s="30"/>
    </row>
    <row r="56" spans="1:7" ht="12.75">
      <c r="A56" s="30"/>
      <c r="B56" s="30"/>
      <c r="C56" s="30"/>
      <c r="D56" s="30"/>
      <c r="E56" s="30"/>
      <c r="F56" s="30"/>
      <c r="G56" s="30"/>
    </row>
    <row r="57" spans="1:7" ht="12.75">
      <c r="A57" s="30"/>
      <c r="B57" s="30"/>
      <c r="C57" s="30"/>
      <c r="D57" s="30"/>
      <c r="E57" s="30"/>
      <c r="F57" s="30"/>
      <c r="G57" s="30"/>
    </row>
    <row r="58" spans="1:7" ht="12.75">
      <c r="A58" s="30"/>
      <c r="B58" s="30"/>
      <c r="C58" s="30"/>
      <c r="D58" s="30"/>
      <c r="E58" s="30"/>
      <c r="F58" s="30"/>
      <c r="G58" s="30"/>
    </row>
    <row r="59" spans="1:7" ht="12.75">
      <c r="A59" s="30"/>
      <c r="B59" s="30"/>
      <c r="C59" s="30"/>
      <c r="D59" s="30"/>
      <c r="E59" s="30"/>
      <c r="F59" s="30"/>
      <c r="G59" s="30"/>
    </row>
    <row r="60" spans="1:7" ht="12.75">
      <c r="A60" s="30"/>
      <c r="B60" s="30"/>
      <c r="C60" s="30"/>
      <c r="D60" s="30"/>
      <c r="E60" s="30"/>
      <c r="F60" s="30"/>
      <c r="G60" s="30"/>
    </row>
    <row r="61" spans="1:7" ht="12.75">
      <c r="A61" s="30"/>
      <c r="B61" s="30"/>
      <c r="C61" s="30"/>
      <c r="D61" s="30"/>
      <c r="E61" s="30"/>
      <c r="F61" s="30"/>
      <c r="G61" s="30"/>
    </row>
    <row r="62" spans="1:7" ht="12.75">
      <c r="A62" s="30"/>
      <c r="B62" s="30"/>
      <c r="C62" s="30"/>
      <c r="D62" s="30"/>
      <c r="E62" s="30"/>
      <c r="F62" s="30"/>
      <c r="G62" s="30"/>
    </row>
    <row r="63" spans="1:7" ht="12.75">
      <c r="A63" s="30"/>
      <c r="B63" s="30"/>
      <c r="C63" s="30"/>
      <c r="D63" s="31"/>
      <c r="E63" s="30"/>
      <c r="F63" s="30"/>
      <c r="G63" s="30"/>
    </row>
    <row r="64" spans="1:7" s="19" customFormat="1" ht="12.75">
      <c r="A64" s="31"/>
      <c r="B64" s="31"/>
      <c r="C64" s="31"/>
      <c r="D64" s="31"/>
      <c r="E64" s="31"/>
      <c r="F64" s="31"/>
      <c r="G64" s="31"/>
    </row>
    <row r="65" spans="1:7" s="19" customFormat="1" ht="12.75">
      <c r="A65" s="31"/>
      <c r="B65" s="31"/>
      <c r="C65" s="31"/>
      <c r="D65" s="26"/>
      <c r="E65" s="31"/>
      <c r="F65" s="31"/>
      <c r="G65" s="31"/>
    </row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</sheetData>
  <mergeCells count="5">
    <mergeCell ref="E1:F1"/>
    <mergeCell ref="E3:F3"/>
    <mergeCell ref="C2:D2"/>
    <mergeCell ref="B50:C50"/>
    <mergeCell ref="D50:E50"/>
  </mergeCells>
  <printOptions/>
  <pageMargins left="0.36" right="0.24" top="0.67" bottom="0.86" header="0.5" footer="0.5"/>
  <pageSetup fitToHeight="1" fitToWidth="1" horizontalDpi="300" verticalDpi="300" orientation="portrait" paperSize="9" scale="6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6.00390625" style="1" customWidth="1"/>
    <col min="2" max="2" width="14.8515625" style="1" customWidth="1"/>
    <col min="3" max="3" width="14.28125" style="1" customWidth="1"/>
    <col min="4" max="4" width="43.421875" style="1" customWidth="1"/>
    <col min="5" max="5" width="13.57421875" style="1" customWidth="1"/>
    <col min="6" max="6" width="13.8515625" style="1" bestFit="1" customWidth="1"/>
    <col min="7" max="16384" width="9.140625" style="1" customWidth="1"/>
  </cols>
  <sheetData>
    <row r="1" spans="5:6" ht="25.5" customHeight="1">
      <c r="E1" s="65" t="s">
        <v>94</v>
      </c>
      <c r="F1" s="65"/>
    </row>
    <row r="2" spans="1:6" ht="12.75" customHeight="1">
      <c r="A2" s="32"/>
      <c r="C2" s="66" t="s">
        <v>15</v>
      </c>
      <c r="D2" s="66"/>
      <c r="E2" s="33"/>
      <c r="F2" s="33"/>
    </row>
    <row r="3" spans="1:6" ht="12.75">
      <c r="A3" s="66" t="str">
        <f>'справка № 1-КИС-БАЛАНС'!A3</f>
        <v>Наименование на ИД: Надежда АД</v>
      </c>
      <c r="B3" s="66"/>
      <c r="E3" s="33"/>
      <c r="F3" s="33"/>
    </row>
    <row r="4" spans="1:6" ht="12.75">
      <c r="A4" s="34" t="str">
        <f>'справка № 1-КИС-БАЛАНС'!A4</f>
        <v>Отчетен период: 01.01.2008 г. - 30.04.2008 г.</v>
      </c>
      <c r="B4" s="35"/>
      <c r="C4" s="36"/>
      <c r="D4" s="37" t="s">
        <v>108</v>
      </c>
      <c r="E4" s="63"/>
      <c r="F4" s="63"/>
    </row>
    <row r="5" spans="1:7" ht="12.75">
      <c r="A5" s="38"/>
      <c r="B5" s="39"/>
      <c r="C5" s="39"/>
      <c r="D5" s="40"/>
      <c r="E5" s="41"/>
      <c r="F5" s="8" t="s">
        <v>56</v>
      </c>
      <c r="G5" s="30"/>
    </row>
    <row r="6" spans="1:7" ht="25.5">
      <c r="A6" s="42" t="s">
        <v>16</v>
      </c>
      <c r="B6" s="42" t="s">
        <v>2</v>
      </c>
      <c r="C6" s="42" t="s">
        <v>5</v>
      </c>
      <c r="D6" s="42" t="s">
        <v>17</v>
      </c>
      <c r="E6" s="42" t="s">
        <v>2</v>
      </c>
      <c r="F6" s="42" t="s">
        <v>5</v>
      </c>
      <c r="G6" s="30"/>
    </row>
    <row r="7" spans="1:7" ht="12.75">
      <c r="A7" s="42" t="s">
        <v>6</v>
      </c>
      <c r="B7" s="42">
        <v>1</v>
      </c>
      <c r="C7" s="42">
        <v>2</v>
      </c>
      <c r="D7" s="42" t="s">
        <v>6</v>
      </c>
      <c r="E7" s="42">
        <v>1</v>
      </c>
      <c r="F7" s="42">
        <v>2</v>
      </c>
      <c r="G7" s="30"/>
    </row>
    <row r="8" spans="1:7" ht="18" customHeight="1">
      <c r="A8" s="43" t="s">
        <v>18</v>
      </c>
      <c r="B8" s="44"/>
      <c r="C8" s="44"/>
      <c r="D8" s="43" t="s">
        <v>19</v>
      </c>
      <c r="E8" s="45"/>
      <c r="F8" s="45"/>
      <c r="G8" s="30"/>
    </row>
    <row r="9" spans="1:7" ht="12.75">
      <c r="A9" s="14" t="s">
        <v>20</v>
      </c>
      <c r="B9" s="46"/>
      <c r="C9" s="46"/>
      <c r="D9" s="14" t="s">
        <v>48</v>
      </c>
      <c r="E9" s="45"/>
      <c r="F9" s="45"/>
      <c r="G9" s="30"/>
    </row>
    <row r="10" spans="1:7" s="19" customFormat="1" ht="12.75">
      <c r="A10" s="20" t="s">
        <v>21</v>
      </c>
      <c r="B10" s="45"/>
      <c r="C10" s="45">
        <v>0.91</v>
      </c>
      <c r="D10" s="20" t="s">
        <v>49</v>
      </c>
      <c r="E10" s="45">
        <v>3439.3</v>
      </c>
      <c r="F10" s="45">
        <v>22822.17</v>
      </c>
      <c r="G10" s="31"/>
    </row>
    <row r="11" spans="1:7" s="19" customFormat="1" ht="31.5" customHeight="1">
      <c r="A11" s="20" t="s">
        <v>95</v>
      </c>
      <c r="B11" s="45">
        <f>B12+10322.9</f>
        <v>2203654.08</v>
      </c>
      <c r="C11" s="45">
        <v>2056003.59</v>
      </c>
      <c r="D11" s="20" t="s">
        <v>50</v>
      </c>
      <c r="E11" s="45">
        <f>E12+77335.58</f>
        <v>343274.8</v>
      </c>
      <c r="F11" s="45">
        <v>5432364.21</v>
      </c>
      <c r="G11" s="31"/>
    </row>
    <row r="12" spans="1:7" s="19" customFormat="1" ht="15.75" customHeight="1">
      <c r="A12" s="20" t="s">
        <v>22</v>
      </c>
      <c r="B12" s="45">
        <f>2193331.18</f>
        <v>2193331.18</v>
      </c>
      <c r="C12" s="45">
        <v>2020663.71</v>
      </c>
      <c r="D12" s="20" t="s">
        <v>51</v>
      </c>
      <c r="E12" s="45">
        <f>265939.22</f>
        <v>265939.22</v>
      </c>
      <c r="F12" s="45">
        <v>5062473.98</v>
      </c>
      <c r="G12" s="31"/>
    </row>
    <row r="13" spans="1:7" s="19" customFormat="1" ht="12.75">
      <c r="A13" s="20" t="s">
        <v>96</v>
      </c>
      <c r="B13" s="45">
        <v>10129.49</v>
      </c>
      <c r="C13" s="45">
        <v>24288.96</v>
      </c>
      <c r="D13" s="20" t="s">
        <v>101</v>
      </c>
      <c r="E13" s="45">
        <v>2681.77</v>
      </c>
      <c r="F13" s="45">
        <v>5940.08</v>
      </c>
      <c r="G13" s="31"/>
    </row>
    <row r="14" spans="1:7" s="19" customFormat="1" ht="12.75">
      <c r="A14" s="20" t="s">
        <v>23</v>
      </c>
      <c r="B14" s="45">
        <v>153.01</v>
      </c>
      <c r="C14" s="45">
        <v>594.06</v>
      </c>
      <c r="D14" s="24" t="s">
        <v>52</v>
      </c>
      <c r="E14" s="45">
        <v>33194.89</v>
      </c>
      <c r="F14" s="45">
        <v>124050.03</v>
      </c>
      <c r="G14" s="31"/>
    </row>
    <row r="15" spans="1:7" s="19" customFormat="1" ht="12.75">
      <c r="A15" s="21"/>
      <c r="B15" s="45"/>
      <c r="C15" s="45"/>
      <c r="D15" s="20" t="s">
        <v>26</v>
      </c>
      <c r="E15" s="45">
        <v>73320.67</v>
      </c>
      <c r="F15" s="45">
        <v>493311.64</v>
      </c>
      <c r="G15" s="31"/>
    </row>
    <row r="16" spans="1:7" s="19" customFormat="1" ht="12.75">
      <c r="A16" s="21" t="s">
        <v>24</v>
      </c>
      <c r="B16" s="47">
        <f>B10+B11+B13+B14</f>
        <v>2213936.58</v>
      </c>
      <c r="C16" s="47">
        <f>C10+C11+C13+C14</f>
        <v>2080887.52</v>
      </c>
      <c r="D16" s="21" t="s">
        <v>24</v>
      </c>
      <c r="E16" s="47">
        <f>E11+E14+E15+E13+E10</f>
        <v>455911.43</v>
      </c>
      <c r="F16" s="47">
        <f>F11+F14+F15+F13+F10</f>
        <v>6078488.13</v>
      </c>
      <c r="G16" s="31"/>
    </row>
    <row r="17" spans="1:6" s="19" customFormat="1" ht="12.75">
      <c r="A17" s="59" t="s">
        <v>61</v>
      </c>
      <c r="B17" s="45"/>
      <c r="C17" s="47"/>
      <c r="D17" s="48" t="s">
        <v>61</v>
      </c>
      <c r="E17" s="47"/>
      <c r="F17" s="45"/>
    </row>
    <row r="18" spans="1:6" s="19" customFormat="1" ht="12.75">
      <c r="A18" s="16" t="s">
        <v>73</v>
      </c>
      <c r="B18" s="45"/>
      <c r="C18" s="47"/>
      <c r="D18" s="16" t="s">
        <v>53</v>
      </c>
      <c r="E18" s="45"/>
      <c r="F18" s="45"/>
    </row>
    <row r="19" spans="1:6" s="19" customFormat="1" ht="12.75">
      <c r="A19" s="49" t="s">
        <v>109</v>
      </c>
      <c r="B19" s="45">
        <v>1130.96</v>
      </c>
      <c r="C19" s="45">
        <v>2155.25</v>
      </c>
      <c r="D19" s="48"/>
      <c r="E19" s="45"/>
      <c r="F19" s="45"/>
    </row>
    <row r="20" spans="1:6" s="19" customFormat="1" ht="12.75">
      <c r="A20" s="20" t="s">
        <v>75</v>
      </c>
      <c r="B20" s="45">
        <v>48084.77</v>
      </c>
      <c r="C20" s="45">
        <v>195921.85</v>
      </c>
      <c r="D20" s="16"/>
      <c r="E20" s="45"/>
      <c r="F20" s="45"/>
    </row>
    <row r="21" spans="1:6" s="19" customFormat="1" ht="12.75">
      <c r="A21" s="20" t="s">
        <v>25</v>
      </c>
      <c r="B21" s="45">
        <v>3131.64</v>
      </c>
      <c r="C21" s="45">
        <v>11131.17</v>
      </c>
      <c r="D21" s="21"/>
      <c r="E21" s="45"/>
      <c r="F21" s="45"/>
    </row>
    <row r="22" spans="1:6" s="19" customFormat="1" ht="12.75">
      <c r="A22" s="20" t="s">
        <v>97</v>
      </c>
      <c r="B22" s="45">
        <f>27282.1+2697.99</f>
        <v>29980.089999999997</v>
      </c>
      <c r="C22" s="45">
        <v>105947.53</v>
      </c>
      <c r="D22" s="20"/>
      <c r="E22" s="45"/>
      <c r="F22" s="45"/>
    </row>
    <row r="23" spans="1:6" s="19" customFormat="1" ht="12.75">
      <c r="A23" s="20" t="s">
        <v>26</v>
      </c>
      <c r="B23" s="45">
        <v>67</v>
      </c>
      <c r="C23" s="45">
        <v>206.66</v>
      </c>
      <c r="D23" s="20"/>
      <c r="E23" s="45"/>
      <c r="F23" s="45"/>
    </row>
    <row r="24" spans="1:6" s="19" customFormat="1" ht="12.75">
      <c r="A24" s="21" t="s">
        <v>27</v>
      </c>
      <c r="B24" s="47">
        <f>SUM(B19:B23)</f>
        <v>82394.45999999999</v>
      </c>
      <c r="C24" s="47">
        <f>SUM(C19:C23)</f>
        <v>315362.46</v>
      </c>
      <c r="D24" s="21" t="s">
        <v>27</v>
      </c>
      <c r="E24" s="45"/>
      <c r="F24" s="45"/>
    </row>
    <row r="25" spans="1:6" s="19" customFormat="1" ht="13.5" customHeight="1">
      <c r="A25" s="59" t="s">
        <v>62</v>
      </c>
      <c r="B25" s="45"/>
      <c r="C25" s="45"/>
      <c r="D25" s="16" t="s">
        <v>62</v>
      </c>
      <c r="E25" s="45"/>
      <c r="F25" s="45"/>
    </row>
    <row r="26" spans="1:6" s="19" customFormat="1" ht="12.75">
      <c r="A26" s="16" t="s">
        <v>98</v>
      </c>
      <c r="B26" s="47">
        <f>B16+B24</f>
        <v>2296331.04</v>
      </c>
      <c r="C26" s="47">
        <f>C16+C24</f>
        <v>2396249.98</v>
      </c>
      <c r="D26" s="16" t="s">
        <v>54</v>
      </c>
      <c r="E26" s="47">
        <f>E16+E24</f>
        <v>455911.43</v>
      </c>
      <c r="F26" s="47">
        <f>F16+F24</f>
        <v>6078488.13</v>
      </c>
    </row>
    <row r="27" spans="1:6" s="19" customFormat="1" ht="12.75">
      <c r="A27" s="16" t="s">
        <v>110</v>
      </c>
      <c r="B27" s="45"/>
      <c r="C27" s="47">
        <f>F26-C26</f>
        <v>3682238.15</v>
      </c>
      <c r="D27" s="16" t="s">
        <v>111</v>
      </c>
      <c r="E27" s="47">
        <f>B26-E26</f>
        <v>1840419.61</v>
      </c>
      <c r="F27" s="47"/>
    </row>
    <row r="28" spans="1:6" s="19" customFormat="1" ht="18.75" customHeight="1">
      <c r="A28" s="16" t="s">
        <v>99</v>
      </c>
      <c r="B28" s="45"/>
      <c r="C28" s="45"/>
      <c r="D28" s="20"/>
      <c r="E28" s="45"/>
      <c r="F28" s="45"/>
    </row>
    <row r="29" spans="1:6" s="19" customFormat="1" ht="24" customHeight="1">
      <c r="A29" s="16" t="s">
        <v>100</v>
      </c>
      <c r="B29" s="45"/>
      <c r="C29" s="47">
        <f>C27-C28</f>
        <v>3682238.15</v>
      </c>
      <c r="D29" s="16" t="s">
        <v>102</v>
      </c>
      <c r="E29" s="47">
        <f>E27</f>
        <v>1840419.61</v>
      </c>
      <c r="F29" s="47"/>
    </row>
    <row r="30" spans="1:6" s="19" customFormat="1" ht="14.25" customHeight="1">
      <c r="A30" s="50" t="s">
        <v>112</v>
      </c>
      <c r="B30" s="47">
        <f>B26+B29+B28</f>
        <v>2296331.04</v>
      </c>
      <c r="C30" s="47">
        <f>C26+C29+C28</f>
        <v>6078488.13</v>
      </c>
      <c r="D30" s="16" t="s">
        <v>113</v>
      </c>
      <c r="E30" s="47">
        <f>E26+E29</f>
        <v>2296331.04</v>
      </c>
      <c r="F30" s="47">
        <f>F26+F29</f>
        <v>6078488.13</v>
      </c>
    </row>
    <row r="31" spans="1:6" s="19" customFormat="1" ht="14.25" customHeight="1">
      <c r="A31" s="51"/>
      <c r="B31" s="52"/>
      <c r="C31" s="52"/>
      <c r="D31" s="53"/>
      <c r="E31" s="52"/>
      <c r="F31" s="54"/>
    </row>
    <row r="32" spans="1:6" s="19" customFormat="1" ht="14.25" customHeight="1">
      <c r="A32" s="51"/>
      <c r="B32" s="52"/>
      <c r="C32" s="52"/>
      <c r="D32" s="53"/>
      <c r="E32" s="52"/>
      <c r="F32" s="54"/>
    </row>
    <row r="33" spans="1:6" s="19" customFormat="1" ht="14.25" customHeight="1">
      <c r="A33" s="51"/>
      <c r="B33" s="52"/>
      <c r="C33" s="52"/>
      <c r="D33" s="53"/>
      <c r="E33" s="52"/>
      <c r="F33" s="54"/>
    </row>
    <row r="34" spans="1:6" s="19" customFormat="1" ht="13.5" customHeight="1">
      <c r="A34" s="55"/>
      <c r="B34" s="31"/>
      <c r="C34" s="31"/>
      <c r="D34" s="56"/>
      <c r="E34" s="31"/>
      <c r="F34" s="31"/>
    </row>
    <row r="35" spans="1:6" s="19" customFormat="1" ht="17.25" customHeight="1">
      <c r="A35" s="19" t="str">
        <f>'справка № 1-КИС-БАЛАНС'!A50</f>
        <v>Дата: 10.05.2008 г.</v>
      </c>
      <c r="C35" s="64" t="s">
        <v>55</v>
      </c>
      <c r="D35" s="64"/>
      <c r="E35" s="67" t="s">
        <v>103</v>
      </c>
      <c r="F35" s="67"/>
    </row>
    <row r="36" spans="1:6" s="19" customFormat="1" ht="15.75" customHeight="1">
      <c r="A36" s="31"/>
      <c r="B36" s="31"/>
      <c r="C36" s="31"/>
      <c r="D36" s="53"/>
      <c r="E36" s="31"/>
      <c r="F36" s="31"/>
    </row>
    <row r="37" spans="1:6" s="19" customFormat="1" ht="15.75" customHeight="1">
      <c r="A37" s="57"/>
      <c r="B37" s="31"/>
      <c r="C37" s="31"/>
      <c r="D37" s="31"/>
      <c r="E37" s="31"/>
      <c r="F37" s="31"/>
    </row>
    <row r="38" spans="1:6" s="19" customFormat="1" ht="15.75" customHeight="1">
      <c r="A38" s="57"/>
      <c r="B38" s="31"/>
      <c r="C38" s="31"/>
      <c r="D38" s="31"/>
      <c r="E38" s="31"/>
      <c r="F38" s="31"/>
    </row>
    <row r="39" spans="1:6" s="19" customFormat="1" ht="15.75" customHeight="1">
      <c r="A39" s="58"/>
      <c r="B39" s="31"/>
      <c r="C39" s="31"/>
      <c r="D39" s="31"/>
      <c r="E39" s="31"/>
      <c r="F39" s="31"/>
    </row>
    <row r="40" spans="1:6" s="19" customFormat="1" ht="15" customHeight="1">
      <c r="A40" s="31"/>
      <c r="B40" s="31"/>
      <c r="C40" s="31"/>
      <c r="D40" s="31"/>
      <c r="E40" s="31"/>
      <c r="F40" s="31"/>
    </row>
    <row r="41" spans="1:6" s="19" customFormat="1" ht="17.25" customHeight="1">
      <c r="A41" s="31"/>
      <c r="B41" s="31"/>
      <c r="C41" s="31"/>
      <c r="D41" s="31"/>
      <c r="E41" s="31"/>
      <c r="F41" s="31"/>
    </row>
    <row r="42" s="19" customFormat="1" ht="12.75"/>
    <row r="43" s="19" customFormat="1" ht="12.75"/>
    <row r="44" s="19" customFormat="1" ht="12.75" customHeight="1"/>
    <row r="45" s="19" customFormat="1" ht="12.75"/>
    <row r="46" s="19" customFormat="1" ht="12.75"/>
    <row r="47" s="19" customFormat="1" ht="12.75"/>
    <row r="48" s="19" customFormat="1" ht="12.75"/>
    <row r="49" s="19" customFormat="1" ht="12.75">
      <c r="A49" s="1"/>
    </row>
  </sheetData>
  <mergeCells count="6">
    <mergeCell ref="C35:D35"/>
    <mergeCell ref="E1:F1"/>
    <mergeCell ref="A3:B3"/>
    <mergeCell ref="C2:D2"/>
    <mergeCell ref="E4:F4"/>
    <mergeCell ref="E35:F35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LIUBO</cp:lastModifiedBy>
  <cp:lastPrinted>2008-05-12T09:58:10Z</cp:lastPrinted>
  <dcterms:created xsi:type="dcterms:W3CDTF">2004-03-04T10:58:58Z</dcterms:created>
  <dcterms:modified xsi:type="dcterms:W3CDTF">2008-05-12T11:54:08Z</dcterms:modified>
  <cp:category/>
  <cp:version/>
  <cp:contentType/>
  <cp:contentStatus/>
</cp:coreProperties>
</file>