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2000" windowHeight="579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<sst xmlns="http://schemas.openxmlformats.org/spreadsheetml/2006/main" count="1044" uniqueCount="880">
  <si>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</si>
  <si>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</si>
  <si>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</si>
  <si>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</si>
  <si>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</si>
  <si>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</si>
  <si>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</si>
  <si>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</si>
  <si>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</si>
  <si>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</si>
  <si>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</si>
  <si>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</si>
  <si>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</si>
  <si>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</si>
  <si>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</si>
  <si>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</si>
  <si>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</si>
  <si>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</si>
  <si>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</si>
  <si>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</si>
  <si>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</si>
  <si>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</si>
  <si>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</si>
  <si>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</si>
  <si>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</si>
  <si>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</si>
  <si>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</si>
  <si>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</si>
  <si>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</si>
  <si>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</si>
  <si>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</si>
  <si>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</si>
  <si>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</si>
  <si>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</si>
  <si>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</si>
  <si>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</si>
  <si>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</si>
  <si>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</si>
  <si>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</si>
  <si>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</si>
  <si>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</si>
  <si>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</si>
  <si>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</si>
  <si>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</si>
  <si>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</si>
  <si>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</si>
  <si>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</si>
  <si>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</si>
  <si>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</si>
  <si>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</si>
  <si>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</si>
  <si>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</si>
  <si>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</si>
  <si>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</si>
  <si>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</si>
  <si>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</si>
  <si>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</si>
  <si>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</si>
  <si>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</si>
  <si>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</si>
  <si>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</si>
  <si>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</si>
  <si>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</si>
  <si>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</si>
  <si>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</si>
  <si>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</si>
  <si>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</si>
  <si>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</si>
  <si>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</si>
  <si>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</si>
  <si>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</si>
  <si>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</si>
  <si>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</si>
  <si>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</si>
  <si>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</si>
  <si>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</si>
  <si>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</si>
  <si>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</si>
  <si>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</si>
  <si>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</si>
  <si>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</si>
  <si>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</si>
  <si>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</si>
  <si>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</si>
  <si>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</si>
  <si>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</si>
  <si>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</si>
  <si>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</si>
  <si>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</si>
  <si>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</si>
  <si>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</si>
  <si>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</si>
  <si>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</si>
  <si>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</si>
  <si>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</si>
  <si>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</si>
  <si>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</si>
  <si>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</si>
  <si>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</si>
  <si>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</si>
  <si>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</si>
  <si>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</si>
  <si>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</si>
  <si>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</si>
  <si>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</si>
  <si>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</si>
  <si>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</si>
  <si>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</si>
  <si>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</si>
  <si>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</si>
  <si>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</si>
  <si>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</si>
  <si>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</si>
  <si>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</si>
  <si>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</si>
  <si>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</si>
  <si>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</si>
  <si>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</si>
  <si>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</si>
  <si>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</si>
  <si>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</si>
  <si>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</si>
  <si>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</si>
  <si>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</si>
  <si>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</si>
  <si>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</si>
  <si>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</si>
  <si>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</si>
  <si>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</si>
  <si>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</si>
  <si>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</si>
  <si>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</si>
  <si>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</si>
  <si>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</si>
  <si>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</si>
  <si>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</si>
  <si>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</si>
  <si>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</si>
  <si>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</si>
  <si>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</si>
  <si>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</si>
  <si>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</si>
  <si>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</si>
  <si>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</si>
  <si>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</si>
  <si>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</si>
  <si>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</si>
  <si>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</si>
  <si>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</si>
  <si>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</si>
  <si>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</si>
  <si>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</si>
  <si>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</si>
  <si>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</si>
  <si>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</si>
  <si>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</si>
  <si>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</si>
  <si>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</si>
  <si>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</si>
  <si>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</si>
  <si>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</si>
  <si>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</si>
  <si>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</si>
  <si>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</si>
  <si>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</si>
  <si>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</si>
  <si>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</si>
  <si>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</si>
  <si>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</si>
  <si>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</si>
  <si>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</si>
  <si>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</si>
  <si>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</si>
  <si>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</si>
  <si>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</si>
  <si>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</si>
  <si>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</si>
  <si>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</si>
  <si>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</si>
  <si>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</si>
  <si>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</si>
  <si>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</si>
  <si>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</si>
  <si>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</si>
  <si>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</si>
  <si>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</si>
  <si>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</si>
  <si>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</si>
  <si>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</si>
  <si>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</si>
  <si>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</si>
  <si>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</si>
  <si>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</si>
  <si>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</si>
  <si>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</si>
  <si>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</si>
  <si>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</si>
  <si>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</si>
  <si>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</si>
  <si>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</si>
  <si>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</si>
  <si>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</si>
  <si>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</si>
  <si>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</si>
  <si>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</si>
  <si>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</si>
  <si>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</si>
  <si>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</si>
  <si>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</si>
  <si>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</si>
  <si>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</si>
  <si>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</si>
  <si>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</si>
  <si>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</si>
  <si>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</si>
  <si>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</si>
  <si>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</si>
  <si>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</si>
  <si>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</si>
  <si>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</si>
  <si>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</si>
  <si>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</si>
  <si>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</si>
  <si>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</si>
  <si>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</si>
  <si>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</si>
  <si>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</si>
  <si>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</si>
  <si>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</si>
  <si>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</si>
  <si>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</si>
  <si>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</si>
  <si>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</si>
  <si>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</si>
  <si>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</si>
  <si>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</si>
  <si>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</si>
  <si>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</si>
  <si>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</si>
  <si>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</si>
  <si>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</si>
  <si>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</si>
  <si>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</si>
  <si>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</si>
  <si>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</si>
  <si>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</si>
  <si>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</si>
  <si>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</si>
  <si>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</si>
  <si>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</si>
  <si>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</si>
  <si>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</si>
  <si>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</si>
  <si>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</si>
  <si>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</si>
  <si>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</si>
  <si>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</si>
  <si>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</si>
  <si>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</si>
  <si>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</si>
  <si>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</si>
  <si>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</si>
  <si>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</si>
  <si>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</si>
  <si>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</si>
  <si>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</si>
  <si>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</si>
  <si>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</si>
  <si>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</si>
  <si>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</si>
  <si>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</si>
  <si>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</si>
  <si>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</si>
  <si>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</si>
  <si>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</si>
  <si>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</si>
  <si>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</si>
  <si>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</si>
  <si>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</si>
  <si>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</si>
  <si>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</si>
  <si>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</si>
  <si>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</si>
  <si>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</si>
  <si>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</si>
  <si>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</si>
  <si>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</si>
  <si>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</si>
  <si>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</si>
  <si>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</si>
  <si>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</si>
  <si>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</si>
  <si>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</si>
  <si>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</si>
  <si>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</si>
  <si>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</si>
  <si>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</si>
  <si>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</si>
  <si>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</si>
  <si>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</si>
  <si>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</si>
  <si>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</si>
  <si>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</si>
  <si>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</si>
  <si>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</si>
  <si>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</si>
  <si>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</si>
  <si>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</si>
  <si>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</si>
  <si>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</si>
  <si>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</si>
  <si>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</si>
  <si>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</si>
  <si>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</si>
  <si>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</si>
  <si>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</si>
  <si>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</si>
  <si>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</si>
  <si>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</si>
  <si>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</si>
  <si>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</si>
  <si>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</si>
  <si>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</si>
  <si>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</si>
  <si>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</si>
  <si>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</si>
  <si>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</si>
  <si>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</si>
  <si>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</si>
  <si>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</si>
  <si>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</si>
  <si>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</si>
  <si>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</si>
  <si>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</si>
  <si>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</si>
  <si>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</si>
  <si>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</si>
  <si>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</si>
  <si>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</si>
  <si>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</si>
  <si>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</si>
  <si>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</si>
  <si>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</si>
  <si>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</si>
  <si>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</si>
  <si>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</si>
  <si>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</si>
  <si>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</si>
  <si>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</si>
  <si>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</si>
  <si>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</si>
  <si>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</si>
  <si>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</si>
  <si>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</si>
  <si>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</si>
  <si>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</si>
  <si>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</si>
  <si>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</si>
  <si>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</si>
  <si>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</si>
  <si>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</si>
  <si>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</si>
  <si>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</si>
  <si>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</si>
  <si>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</si>
  <si>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</si>
  <si>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</si>
  <si>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</si>
  <si>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</si>
  <si>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</si>
  <si>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</si>
  <si>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</si>
  <si>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</si>
  <si>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</si>
  <si>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</si>
  <si>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</si>
  <si>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</si>
  <si>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</si>
  <si>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</si>
  <si>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</si>
  <si>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</si>
  <si>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</si>
  <si>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</si>
  <si>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</si>
  <si>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</si>
  <si>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</si>
  <si>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</si>
  <si>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</si>
  <si>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</si>
  <si>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</si>
  <si>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</si>
  <si>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</si>
  <si>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</si>
  <si>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</si>
  <si>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</si>
  <si>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</si>
  <si>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</si>
  <si>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</si>
  <si>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</si>
  <si>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</si>
  <si>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</si>
  <si>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</si>
  <si>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</si>
  <si>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</si>
  <si>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</si>
  <si>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</si>
  <si>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</si>
  <si>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</si>
  <si>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</si>
  <si>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</si>
  <si>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</si>
  <si>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</si>
  <si>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</si>
  <si>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</si>
  <si>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</si>
  <si>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</si>
  <si>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</si>
  <si>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</si>
  <si>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</si>
  <si>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</si>
  <si>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</si>
  <si>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</si>
  <si>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</si>
  <si>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</si>
  <si>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</si>
  <si>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</si>
  <si>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</si>
  <si>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</si>
  <si>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</si>
  <si>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</si>
  <si>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</si>
  <si>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</si>
  <si>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</si>
  <si>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</si>
  <si>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</si>
  <si>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</si>
  <si>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</si>
  <si>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</si>
  <si>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</si>
  <si>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</si>
  <si>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</si>
  <si>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</si>
  <si>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</si>
  <si>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</si>
  <si>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</si>
  <si>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</si>
  <si>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</si>
  <si>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</si>
  <si>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</si>
  <si>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</si>
  <si>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</si>
  <si>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</si>
  <si>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</si>
  <si>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</si>
  <si>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</si>
  <si>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</si>
  <si>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</si>
  <si>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</si>
  <si>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</si>
  <si>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</si>
  <si>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</si>
  <si>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</si>
  <si>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</si>
  <si>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</si>
  <si>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</si>
  <si>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</si>
  <si>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</si>
  <si>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</si>
  <si>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</si>
  <si>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</si>
  <si>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</si>
  <si>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</si>
  <si>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</si>
  <si>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</si>
  <si>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</si>
  <si>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</si>
  <si>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</si>
  <si>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</si>
  <si>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</si>
  <si>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</si>
  <si>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</si>
  <si>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</si>
  <si>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</si>
  <si>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</si>
  <si>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</si>
  <si>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</si>
  <si>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</si>
  <si>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</si>
  <si>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</si>
  <si>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</si>
  <si>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</si>
  <si>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</si>
  <si>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</si>
  <si>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</si>
  <si>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</si>
  <si>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</si>
  <si>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</si>
  <si>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</si>
  <si>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</si>
  <si>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</si>
  <si>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</si>
  <si>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</si>
  <si>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</si>
  <si>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</si>
  <si>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</si>
  <si>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</si>
  <si>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</si>
  <si>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</si>
  <si>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</si>
  <si>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</si>
  <si>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</si>
  <si>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</si>
  <si>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</si>
  <si>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</si>
  <si>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</si>
  <si>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</si>
  <si>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</si>
  <si>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</si>
  <si>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</si>
  <si>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</si>
  <si>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</si>
  <si>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</si>
  <si>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</si>
  <si>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</si>
  <si>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</si>
  <si>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</si>
  <si>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</si>
  <si>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</si>
  <si>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</si>
  <si>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</si>
  <si>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</si>
  <si>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</si>
  <si>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</si>
  <si>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</si>
  <si>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</si>
  <si>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</si>
  <si>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</si>
  <si>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</si>
  <si>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</si>
  <si>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</si>
  <si>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</si>
  <si>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</si>
  <si>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</si>
  <si>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</si>
  <si>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</si>
  <si>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</si>
  <si>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</si>
  <si>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</si>
  <si>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</si>
  <si>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</si>
  <si>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</si>
  <si>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</si>
  <si>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</si>
  <si>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</si>
  <si>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</si>
  <si>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</si>
  <si>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</si>
  <si>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</si>
  <si>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</si>
  <si>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</si>
  <si>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</si>
  <si>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</si>
  <si>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</si>
  <si>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</si>
  <si>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</si>
  <si>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</si>
  <si>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</si>
  <si>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</si>
  <si>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</si>
  <si>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</si>
  <si>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</si>
  <si>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</si>
  <si>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</si>
  <si>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</si>
  <si>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</si>
  <si>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</si>
  <si>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</si>
  <si>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</si>
  <si>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</si>
  <si>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</si>
  <si>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</si>
  <si>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</si>
  <si>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</si>
  <si>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</si>
  <si>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</si>
  <si>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</si>
  <si>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</si>
  <si>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</si>
  <si>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</si>
  <si>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</si>
  <si>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</si>
  <si>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</si>
  <si>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</si>
  <si>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</si>
  <si>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</si>
  <si>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</si>
  <si>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</si>
  <si>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</si>
  <si>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</si>
  <si>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</si>
  <si>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</si>
  <si>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</si>
  <si>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</si>
  <si>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</si>
  <si>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</si>
  <si>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</si>
  <si>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</si>
  <si>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</si>
  <si>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</si>
  <si>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</si>
  <si>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</si>
  <si>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</si>
  <si>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</si>
  <si>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</si>
  <si>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</si>
  <si>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</si>
  <si>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</si>
  <si>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</si>
  <si>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</si>
  <si>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</si>
  <si>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</si>
  <si>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</si>
  <si>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</si>
  <si>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</si>
  <si>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</si>
  <si>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</si>
  <si>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</si>
  <si>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</si>
  <si>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</si>
  <si>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</si>
  <si>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</si>
  <si>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</si>
  <si>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</si>
  <si>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</si>
  <si>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</si>
  <si>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</si>
  <si>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</si>
  <si>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</si>
  <si>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</si>
  <si>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</si>
  <si>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</si>
  <si>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</si>
  <si>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</si>
  <si>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</si>
  <si>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</si>
  <si>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</si>
  <si>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</si>
  <si>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</si>
  <si>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</si>
  <si>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</si>
  <si>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</si>
  <si>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</si>
  <si>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</si>
  <si>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</si>
  <si>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</si>
  <si>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</si>
  <si>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</si>
  <si>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</si>
  <si>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</si>
  <si>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</si>
  <si>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</si>
  <si>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</si>
  <si>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</si>
  <si>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</si>
  <si>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</si>
  <si>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</si>
  <si>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</si>
  <si>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</si>
  <si>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</si>
  <si>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</si>
  <si>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</si>
  <si>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</si>
  <si>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</si>
  <si>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</si>
  <si>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</si>
  <si>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</si>
  <si>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</si>
  <si>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</si>
  <si>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</si>
  <si>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</si>
  <si>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</si>
  <si>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</si>
  <si>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</si>
  <si>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</si>
  <si>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</si>
  <si>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</si>
  <si>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</si>
  <si>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</si>
  <si>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</si>
  <si>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</si>
  <si>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</si>
  <si>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</si>
  <si>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</si>
  <si>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</si>
  <si>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</si>
  <si>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</si>
  <si>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</si>
  <si>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</si>
  <si>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</si>
  <si>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</si>
  <si>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</si>
  <si>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</si>
  <si>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</si>
  <si>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</si>
  <si>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</si>
  <si>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</si>
  <si>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</si>
  <si>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</si>
  <si>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</si>
  <si>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</si>
  <si>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</si>
  <si>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</si>
  <si>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</si>
  <si>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</si>
  <si>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</si>
  <si>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</si>
  <si>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</si>
  <si>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</si>
  <si>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</si>
  <si>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</si>
  <si>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</si>
  <si>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</si>
  <si>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</si>
  <si>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</si>
  <si>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</si>
  <si>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</si>
  <si>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</si>
  <si>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</si>
  <si>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</si>
  <si>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</si>
  <si>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</si>
  <si>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</si>
  <si>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</si>
  <si>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</si>
  <si>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</si>
  <si>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</si>
  <si>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</si>
  <si>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</si>
  <si>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</si>
  <si>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</si>
  <si>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</si>
  <si>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</si>
  <si>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</si>
  <si>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</si>
  <si>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</si>
  <si>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</si>
  <si>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</si>
  <si>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</si>
  <si>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</si>
  <si>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</si>
  <si>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</si>
  <si>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</si>
  <si>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</si>
  <si>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</si>
  <si>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</si>
  <si>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</si>
  <si>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</si>
  <si>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</si>
  <si>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</si>
  <si>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</si>
  <si>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</si>
  <si>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</si>
  <si>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</si>
  <si>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</si>
  <si>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</si>
  <si>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</si>
  <si>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</si>
  <si>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</si>
  <si>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</si>
  <si>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</si>
  <si>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</si>
  <si>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</si>
  <si>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</si>
  <si>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</si>
  <si>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</si>
  <si>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</si>
  <si>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</si>
  <si>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</si>
  <si>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</si>
  <si>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</si>
  <si>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</si>
  <si>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</si>
  <si>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</si>
  <si>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</si>
  <si>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</si>
  <si>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</si>
  <si>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</si>
  <si>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</si>
  <si>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</si>
  <si>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</si>
  <si>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</si>
  <si>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</si>
  <si>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</si>
  <si>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</si>
  <si>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</si>
  <si>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</si>
  <si>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</si>
  <si>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</si>
  <si>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</si>
  <si>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</si>
  <si>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</si>
  <si>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</si>
  <si>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</si>
  <si>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</si>
  <si>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</si>
  <si>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</si>
  <si>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</si>
  <si>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</si>
  <si>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</si>
  <si>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</si>
  <si>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</si>
  <si>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</si>
  <si>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</si>
  <si>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</si>
  <si>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</si>
  <si>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</si>
  <si>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</si>
  <si>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</si>
  <si>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</si>
  <si>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</si>
  <si>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</si>
  <si>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</si>
  <si>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</si>
  <si>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</si>
  <si>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</si>
  <si>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</si>
  <si>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</si>
  <si>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</si>
  <si>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</si>
  <si>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</si>
  <si>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</si>
  <si>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</si>
  <si>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</si>
  <si>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</si>
  <si>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</si>
  <si>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</si>
  <si>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</si>
  <si>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</si>
  <si>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</si>
  <si>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</si>
  <si>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</si>
  <si>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</si>
  <si>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</si>
  <si>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</si>
  <si>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</si>
  <si>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</si>
  <si>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</si>
  <si>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</si>
  <si>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</si>
  <si>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</si>
  <si>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</si>
  <si>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</si>
  <si>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</si>
  <si>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</si>
  <si>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</si>
  <si>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</si>
  <si>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</si>
  <si>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</si>
  <si>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</si>
  <si>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</si>
  <si>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</si>
  <si>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</si>
  <si>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</si>
  <si>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</si>
  <si>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</si>
  <si>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</si>
  <si>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</si>
  <si>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</si>
  <si>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</si>
  <si>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</si>
  <si>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</si>
  <si>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</si>
  <si>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</si>
  <si>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7. ЧЕЗ</t>
  </si>
  <si>
    <t>8. Енерго про</t>
  </si>
  <si>
    <t xml:space="preserve">01.01.2013-30.06.2013 </t>
  </si>
  <si>
    <t>Дата на съставяне: 11.07.2013</t>
  </si>
  <si>
    <t xml:space="preserve">Дата на съставяне:      11.07.2013                           </t>
  </si>
  <si>
    <t xml:space="preserve">Дата на съставяне:       11.07.2013                           </t>
  </si>
  <si>
    <t xml:space="preserve">Дата на съставяне:      11.07.2013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</si>
</sst>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L73" sqref="L7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374</v>
      </c>
      <c r="D11" s="151">
        <v>374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692</v>
      </c>
      <c r="D12" s="151">
        <v>709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802</v>
      </c>
      <c r="D15" s="151">
        <v>794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1874</v>
      </c>
      <c r="D19" s="155">
        <f>SUM(D11:D18)</f>
        <v>1883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4883</v>
      </c>
      <c r="H21" s="156">
        <f>SUM(H22:H24)</f>
        <v>4883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4505</v>
      </c>
      <c r="H24" s="152">
        <v>4505</v>
      </c>
    </row>
    <row r="25" spans="1:18" ht="15">
      <c r="A25" s="235" t="s">
        <v>74</v>
      </c>
      <c r="B25" s="241" t="s">
        <v>75</v>
      </c>
      <c r="C25" s="151">
        <v>11</v>
      </c>
      <c r="D25" s="151">
        <v>17</v>
      </c>
      <c r="E25" s="253" t="s">
        <v>76</v>
      </c>
      <c r="F25" s="245" t="s">
        <v>77</v>
      </c>
      <c r="G25" s="154">
        <f>G19+G20+G21</f>
        <v>6204</v>
      </c>
      <c r="H25" s="154">
        <f>H19+H20+H21</f>
        <v>6204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3463</v>
      </c>
      <c r="H27" s="154">
        <f>SUM(H28:H30)</f>
        <v>2545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3463</v>
      </c>
      <c r="H28" s="152">
        <v>2545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258</v>
      </c>
      <c r="H31" s="152">
        <v>918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3721</v>
      </c>
      <c r="H33" s="154">
        <f>H27+H31+H32</f>
        <v>3463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1605</v>
      </c>
      <c r="D34" s="155">
        <f>SUM(D35:D38)</f>
        <v>1604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13702</v>
      </c>
      <c r="H36" s="154">
        <f>H25+H17+H33</f>
        <v>13444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1493</v>
      </c>
      <c r="D38" s="151">
        <v>1492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391</v>
      </c>
      <c r="H44" s="152">
        <v>532</v>
      </c>
    </row>
    <row r="45" spans="1:15" ht="15">
      <c r="A45" s="235" t="s">
        <v>136</v>
      </c>
      <c r="B45" s="249" t="s">
        <v>137</v>
      </c>
      <c r="C45" s="155">
        <f>C34+C39+C44</f>
        <v>1605</v>
      </c>
      <c r="D45" s="155">
        <f>D34+D39+D44</f>
        <v>1604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8659</v>
      </c>
      <c r="D49" s="151">
        <v>9805</v>
      </c>
      <c r="E49" s="251" t="s">
        <v>51</v>
      </c>
      <c r="F49" s="245" t="s">
        <v>153</v>
      </c>
      <c r="G49" s="154">
        <f>SUM(G43:G48)</f>
        <v>391</v>
      </c>
      <c r="H49" s="154">
        <f>SUM(H43:H48)</f>
        <v>532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8659</v>
      </c>
      <c r="D51" s="155">
        <f>SUM(D47:D50)</f>
        <v>9805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12149</v>
      </c>
      <c r="D55" s="155">
        <f>D19+D20+D21+D27+D32+D45+D51+D53+D54</f>
        <v>13309</v>
      </c>
      <c r="E55" s="237" t="s">
        <v>172</v>
      </c>
      <c r="F55" s="261" t="s">
        <v>173</v>
      </c>
      <c r="G55" s="154">
        <f>G49+G51+G52+G53+G54</f>
        <v>391</v>
      </c>
      <c r="H55" s="154">
        <f>H49+H51+H52+H53+H54</f>
        <v>532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95</v>
      </c>
      <c r="D60" s="151">
        <v>902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5478</v>
      </c>
      <c r="H61" s="154">
        <f>SUM(H62:H68)</f>
        <v>7516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560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95</v>
      </c>
      <c r="D64" s="155">
        <f>SUM(D58:D63)</f>
        <v>902</v>
      </c>
      <c r="E64" s="237" t="s">
        <v>200</v>
      </c>
      <c r="F64" s="242" t="s">
        <v>201</v>
      </c>
      <c r="G64" s="152">
        <v>4845</v>
      </c>
      <c r="H64" s="152">
        <v>7438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20</v>
      </c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35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5803</v>
      </c>
      <c r="D67" s="151">
        <v>5494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156</v>
      </c>
      <c r="D68" s="151">
        <v>192</v>
      </c>
      <c r="E68" s="237" t="s">
        <v>213</v>
      </c>
      <c r="F68" s="242" t="s">
        <v>214</v>
      </c>
      <c r="G68" s="152">
        <v>15</v>
      </c>
      <c r="H68" s="152">
        <v>1</v>
      </c>
    </row>
    <row r="69" spans="1:8" ht="15">
      <c r="A69" s="235" t="s">
        <v>215</v>
      </c>
      <c r="B69" s="241" t="s">
        <v>216</v>
      </c>
      <c r="C69" s="151">
        <v>131</v>
      </c>
      <c r="D69" s="151">
        <v>48</v>
      </c>
      <c r="E69" s="251" t="s">
        <v>78</v>
      </c>
      <c r="F69" s="242" t="s">
        <v>217</v>
      </c>
      <c r="G69" s="152">
        <v>250</v>
      </c>
      <c r="H69" s="152">
        <v>211</v>
      </c>
    </row>
    <row r="70" spans="1:8" ht="15">
      <c r="A70" s="235" t="s">
        <v>218</v>
      </c>
      <c r="B70" s="241" t="s">
        <v>219</v>
      </c>
      <c r="C70" s="151">
        <v>511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54</v>
      </c>
      <c r="E71" s="253" t="s">
        <v>46</v>
      </c>
      <c r="F71" s="273" t="s">
        <v>224</v>
      </c>
      <c r="G71" s="161">
        <f>G59+G60+G61+G69+G70</f>
        <v>5728</v>
      </c>
      <c r="H71" s="161">
        <f>H59+H60+H61+H69+H70</f>
        <v>7727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1199</v>
      </c>
      <c r="D72" s="151">
        <v>1533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354</v>
      </c>
      <c r="D74" s="151">
        <v>383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8208</v>
      </c>
      <c r="D75" s="155">
        <f>SUM(D67:D74)</f>
        <v>8191</v>
      </c>
      <c r="E75" s="251" t="s">
        <v>160</v>
      </c>
      <c r="F75" s="245" t="s">
        <v>234</v>
      </c>
      <c r="G75" s="152">
        <v>827</v>
      </c>
      <c r="H75" s="152">
        <v>967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6555</v>
      </c>
      <c r="H79" s="162">
        <f>H71+H74+H75+H76</f>
        <v>8694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47</v>
      </c>
      <c r="D87" s="151">
        <v>57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137</v>
      </c>
      <c r="D88" s="151">
        <v>199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184</v>
      </c>
      <c r="D91" s="155">
        <f>SUM(D87:D90)</f>
        <v>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8499</v>
      </c>
      <c r="D93" s="155">
        <f>D64+D75+D84+D91+D92</f>
        <v>9361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20648</v>
      </c>
      <c r="D94" s="164">
        <f>D93+D55</f>
        <v>22670</v>
      </c>
      <c r="E94" s="449" t="s">
        <v>270</v>
      </c>
      <c r="F94" s="289" t="s">
        <v>271</v>
      </c>
      <c r="G94" s="165">
        <f>G36+G39+G55+G79</f>
        <v>20648</v>
      </c>
      <c r="H94" s="165">
        <f>H36+H39+H55+H79</f>
        <v>22670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M37" sqref="M37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01.01.2013-30.06.2013 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22</v>
      </c>
      <c r="D9" s="46">
        <v>9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211</v>
      </c>
      <c r="D10" s="46">
        <v>125</v>
      </c>
      <c r="E10" s="298" t="s">
        <v>289</v>
      </c>
      <c r="F10" s="547" t="s">
        <v>290</v>
      </c>
      <c r="G10" s="548">
        <v>3935</v>
      </c>
      <c r="H10" s="548">
        <v>4430</v>
      </c>
    </row>
    <row r="11" spans="1:8" ht="12">
      <c r="A11" s="298" t="s">
        <v>291</v>
      </c>
      <c r="B11" s="299" t="s">
        <v>292</v>
      </c>
      <c r="C11" s="46">
        <v>179</v>
      </c>
      <c r="D11" s="46">
        <v>137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92</v>
      </c>
      <c r="D12" s="46">
        <v>96</v>
      </c>
      <c r="E12" s="300" t="s">
        <v>78</v>
      </c>
      <c r="F12" s="547" t="s">
        <v>297</v>
      </c>
      <c r="G12" s="548">
        <v>331</v>
      </c>
      <c r="H12" s="548">
        <v>308</v>
      </c>
    </row>
    <row r="13" spans="1:18" ht="12">
      <c r="A13" s="298" t="s">
        <v>298</v>
      </c>
      <c r="B13" s="299" t="s">
        <v>299</v>
      </c>
      <c r="C13" s="46">
        <v>12</v>
      </c>
      <c r="D13" s="46">
        <v>13</v>
      </c>
      <c r="E13" s="301" t="s">
        <v>51</v>
      </c>
      <c r="F13" s="549" t="s">
        <v>300</v>
      </c>
      <c r="G13" s="546">
        <f>SUM(G9:G12)</f>
        <v>4266</v>
      </c>
      <c r="H13" s="546">
        <f>SUM(H9:H12)</f>
        <v>4738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3842</v>
      </c>
      <c r="D14" s="46">
        <v>4149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9</v>
      </c>
      <c r="D16" s="47">
        <v>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4367</v>
      </c>
      <c r="D19" s="49">
        <f>SUM(D9:D15)+D16</f>
        <v>4533</v>
      </c>
      <c r="E19" s="304" t="s">
        <v>317</v>
      </c>
      <c r="F19" s="550" t="s">
        <v>318</v>
      </c>
      <c r="G19" s="548">
        <v>132</v>
      </c>
      <c r="H19" s="548">
        <v>157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15</v>
      </c>
      <c r="D22" s="46">
        <v>32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274</v>
      </c>
      <c r="H23" s="548">
        <v>280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406</v>
      </c>
      <c r="H24" s="546">
        <f>SUM(H19:H23)</f>
        <v>437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3</v>
      </c>
      <c r="D25" s="46">
        <v>13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18</v>
      </c>
      <c r="D26" s="49">
        <f>SUM(D22:D25)</f>
        <v>45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4385</v>
      </c>
      <c r="D28" s="50">
        <f>D26+D19</f>
        <v>4578</v>
      </c>
      <c r="E28" s="127" t="s">
        <v>339</v>
      </c>
      <c r="F28" s="552" t="s">
        <v>340</v>
      </c>
      <c r="G28" s="546">
        <f>G13+G15+G24</f>
        <v>4672</v>
      </c>
      <c r="H28" s="546">
        <f>H13+H15+H24</f>
        <v>5175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287</v>
      </c>
      <c r="D30" s="50">
        <f>IF((H28-D28)&gt;0,H28-D28,0)</f>
        <v>597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4385</v>
      </c>
      <c r="D33" s="49">
        <f>D28+D31+D32</f>
        <v>4578</v>
      </c>
      <c r="E33" s="127" t="s">
        <v>353</v>
      </c>
      <c r="F33" s="552" t="s">
        <v>354</v>
      </c>
      <c r="G33" s="53">
        <f>G32+G31+G28</f>
        <v>4672</v>
      </c>
      <c r="H33" s="53">
        <f>H32+H31+H28</f>
        <v>5175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287</v>
      </c>
      <c r="D34" s="50">
        <f>IF((H33-D33)&gt;0,H33-D33,0)</f>
        <v>597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29</v>
      </c>
      <c r="D35" s="49">
        <f>D36+D37+D38</f>
        <v>60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29</v>
      </c>
      <c r="D36" s="46">
        <v>60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258</v>
      </c>
      <c r="D39" s="458">
        <f>+IF((H33-D33-D35)&gt;0,H33-D33-D35,0)</f>
        <v>537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258</v>
      </c>
      <c r="D41" s="52">
        <f>IF(D39-D40&gt;0,D39-D40,0)</f>
        <v>537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4672</v>
      </c>
      <c r="D42" s="53">
        <f>D33+D35+D39</f>
        <v>5175</v>
      </c>
      <c r="E42" s="128" t="s">
        <v>380</v>
      </c>
      <c r="F42" s="129" t="s">
        <v>381</v>
      </c>
      <c r="G42" s="53">
        <f>G39+G33</f>
        <v>4672</v>
      </c>
      <c r="H42" s="53">
        <f>H39+H33</f>
        <v>5175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41466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01.01.2013-30.06.2013 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5964</v>
      </c>
      <c r="D10" s="54">
        <v>5837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-6223</v>
      </c>
      <c r="D11" s="54">
        <v>-4316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-90</v>
      </c>
      <c r="D13" s="54">
        <v>-91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</v>
      </c>
      <c r="D14" s="54">
        <v>-17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-15</v>
      </c>
      <c r="D15" s="54">
        <v>-45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</v>
      </c>
      <c r="D17" s="54">
        <v>-13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55</v>
      </c>
      <c r="D19" s="54">
        <v>-54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-325</v>
      </c>
      <c r="D20" s="55">
        <f>SUM(D10:D19)</f>
        <v>1301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-124</v>
      </c>
      <c r="D22" s="54">
        <v>-367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-2</v>
      </c>
      <c r="D27" s="54">
        <v>-4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-126</v>
      </c>
      <c r="D32" s="55">
        <f>SUM(D22:D31)</f>
        <v>-371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951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-557</v>
      </c>
      <c r="D37" s="54">
        <v>-596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-15</v>
      </c>
      <c r="D39" s="54">
        <v>-32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379</v>
      </c>
      <c r="D42" s="55">
        <f>SUM(D34:D41)</f>
        <v>-628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-72</v>
      </c>
      <c r="D43" s="55">
        <f>D42+D32+D20</f>
        <v>302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256</v>
      </c>
      <c r="D44" s="132">
        <v>124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184</v>
      </c>
      <c r="D45" s="55">
        <f>D44+D43</f>
        <v>426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184</v>
      </c>
      <c r="D46" s="56">
        <v>426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T21" sqref="T21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01.01.2013-30.06.2013 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4505</v>
      </c>
      <c r="I11" s="58">
        <f>'справка №1-БАЛАНС'!H28+'справка №1-БАЛАНС'!H31</f>
        <v>3463</v>
      </c>
      <c r="J11" s="58">
        <f>'справка №1-БАЛАНС'!H29+'справка №1-БАЛАНС'!H32</f>
        <v>0</v>
      </c>
      <c r="K11" s="60"/>
      <c r="L11" s="344">
        <f>SUM(C11:K11)</f>
        <v>13444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4505</v>
      </c>
      <c r="I15" s="61">
        <f t="shared" si="2"/>
        <v>3463</v>
      </c>
      <c r="J15" s="61">
        <f t="shared" si="2"/>
        <v>0</v>
      </c>
      <c r="K15" s="61">
        <f t="shared" si="2"/>
        <v>0</v>
      </c>
      <c r="L15" s="344">
        <f t="shared" si="1"/>
        <v>13444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258</v>
      </c>
      <c r="J16" s="345">
        <f>+'справка №1-БАЛАНС'!G32</f>
        <v>0</v>
      </c>
      <c r="K16" s="60"/>
      <c r="L16" s="344">
        <f t="shared" si="1"/>
        <v>258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4505</v>
      </c>
      <c r="I29" s="59">
        <f t="shared" si="6"/>
        <v>3721</v>
      </c>
      <c r="J29" s="59">
        <f t="shared" si="6"/>
        <v>0</v>
      </c>
      <c r="K29" s="59">
        <f t="shared" si="6"/>
        <v>0</v>
      </c>
      <c r="L29" s="344">
        <f t="shared" si="1"/>
        <v>13702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4505</v>
      </c>
      <c r="I32" s="59">
        <f t="shared" si="7"/>
        <v>3721</v>
      </c>
      <c r="J32" s="59">
        <f t="shared" si="7"/>
        <v>0</v>
      </c>
      <c r="K32" s="59">
        <f t="shared" si="7"/>
        <v>0</v>
      </c>
      <c r="L32" s="344">
        <f t="shared" si="1"/>
        <v>13702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878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L24" sqref="L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01.01.2013-30.06.2013 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374</v>
      </c>
      <c r="E9" s="189"/>
      <c r="F9" s="189"/>
      <c r="G9" s="74">
        <f>D9+E9-F9</f>
        <v>374</v>
      </c>
      <c r="H9" s="65"/>
      <c r="I9" s="65"/>
      <c r="J9" s="74">
        <f>G9+H9-I9</f>
        <v>374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199</v>
      </c>
      <c r="L10" s="65">
        <v>17</v>
      </c>
      <c r="M10" s="65"/>
      <c r="N10" s="74">
        <f aca="true" t="shared" si="4" ref="N10:N39">K10+L10-M10</f>
        <v>216</v>
      </c>
      <c r="O10" s="65"/>
      <c r="P10" s="65"/>
      <c r="Q10" s="74">
        <f t="shared" si="0"/>
        <v>216</v>
      </c>
      <c r="R10" s="74">
        <f t="shared" si="1"/>
        <v>692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17</v>
      </c>
      <c r="L11" s="65"/>
      <c r="M11" s="65"/>
      <c r="N11" s="74">
        <f t="shared" si="4"/>
        <v>17</v>
      </c>
      <c r="O11" s="65"/>
      <c r="P11" s="65"/>
      <c r="Q11" s="74">
        <f t="shared" si="0"/>
        <v>17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1372</v>
      </c>
      <c r="E13" s="189">
        <v>163</v>
      </c>
      <c r="F13" s="189">
        <v>28</v>
      </c>
      <c r="G13" s="74">
        <f t="shared" si="2"/>
        <v>1507</v>
      </c>
      <c r="H13" s="65"/>
      <c r="I13" s="65"/>
      <c r="J13" s="74">
        <f t="shared" si="3"/>
        <v>1507</v>
      </c>
      <c r="K13" s="65">
        <v>578</v>
      </c>
      <c r="L13" s="65">
        <v>155</v>
      </c>
      <c r="M13" s="65">
        <v>28</v>
      </c>
      <c r="N13" s="74">
        <f t="shared" si="4"/>
        <v>705</v>
      </c>
      <c r="O13" s="65"/>
      <c r="P13" s="65"/>
      <c r="Q13" s="74">
        <f t="shared" si="0"/>
        <v>705</v>
      </c>
      <c r="R13" s="74">
        <f t="shared" si="1"/>
        <v>802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22</v>
      </c>
      <c r="E14" s="189">
        <v>2</v>
      </c>
      <c r="F14" s="189"/>
      <c r="G14" s="74">
        <f t="shared" si="2"/>
        <v>24</v>
      </c>
      <c r="H14" s="65"/>
      <c r="I14" s="65"/>
      <c r="J14" s="74">
        <f t="shared" si="3"/>
        <v>24</v>
      </c>
      <c r="K14" s="65">
        <v>17</v>
      </c>
      <c r="L14" s="65">
        <v>2</v>
      </c>
      <c r="M14" s="65"/>
      <c r="N14" s="74">
        <f t="shared" si="4"/>
        <v>19</v>
      </c>
      <c r="O14" s="65"/>
      <c r="P14" s="65"/>
      <c r="Q14" s="74">
        <f t="shared" si="0"/>
        <v>19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2694</v>
      </c>
      <c r="E17" s="194">
        <f>SUM(E9:E16)</f>
        <v>165</v>
      </c>
      <c r="F17" s="194">
        <f>SUM(F9:F16)</f>
        <v>28</v>
      </c>
      <c r="G17" s="74">
        <f t="shared" si="2"/>
        <v>2831</v>
      </c>
      <c r="H17" s="75">
        <f>SUM(H9:H16)</f>
        <v>0</v>
      </c>
      <c r="I17" s="75">
        <f>SUM(I9:I16)</f>
        <v>0</v>
      </c>
      <c r="J17" s="74">
        <f t="shared" si="3"/>
        <v>2831</v>
      </c>
      <c r="K17" s="75">
        <f>SUM(K9:K16)</f>
        <v>811</v>
      </c>
      <c r="L17" s="75">
        <f>SUM(L9:L16)</f>
        <v>174</v>
      </c>
      <c r="M17" s="75">
        <f>SUM(M9:M16)</f>
        <v>28</v>
      </c>
      <c r="N17" s="74">
        <f t="shared" si="4"/>
        <v>957</v>
      </c>
      <c r="O17" s="75">
        <f>SUM(O9:O16)</f>
        <v>0</v>
      </c>
      <c r="P17" s="75">
        <f>SUM(P9:P16)</f>
        <v>0</v>
      </c>
      <c r="Q17" s="74">
        <f t="shared" si="5"/>
        <v>957</v>
      </c>
      <c r="R17" s="74">
        <f t="shared" si="6"/>
        <v>1874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57</v>
      </c>
      <c r="L23" s="65">
        <v>6</v>
      </c>
      <c r="M23" s="65"/>
      <c r="N23" s="74">
        <f t="shared" si="4"/>
        <v>63</v>
      </c>
      <c r="O23" s="65"/>
      <c r="P23" s="65"/>
      <c r="Q23" s="74">
        <f t="shared" si="5"/>
        <v>63</v>
      </c>
      <c r="R23" s="74">
        <f t="shared" si="6"/>
        <v>11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59</v>
      </c>
      <c r="L25" s="66">
        <f t="shared" si="7"/>
        <v>6</v>
      </c>
      <c r="M25" s="66">
        <f t="shared" si="7"/>
        <v>0</v>
      </c>
      <c r="N25" s="67">
        <f t="shared" si="4"/>
        <v>65</v>
      </c>
      <c r="O25" s="66">
        <f t="shared" si="7"/>
        <v>0</v>
      </c>
      <c r="P25" s="66">
        <f t="shared" si="7"/>
        <v>0</v>
      </c>
      <c r="Q25" s="67">
        <f t="shared" si="5"/>
        <v>65</v>
      </c>
      <c r="R25" s="67">
        <f t="shared" si="6"/>
        <v>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1604</v>
      </c>
      <c r="E27" s="192">
        <f aca="true" t="shared" si="8" ref="E27:P27">SUM(E28:E31)</f>
        <v>1</v>
      </c>
      <c r="F27" s="192">
        <f t="shared" si="8"/>
        <v>0</v>
      </c>
      <c r="G27" s="71">
        <f t="shared" si="2"/>
        <v>1605</v>
      </c>
      <c r="H27" s="70">
        <f t="shared" si="8"/>
        <v>0</v>
      </c>
      <c r="I27" s="70">
        <f t="shared" si="8"/>
        <v>0</v>
      </c>
      <c r="J27" s="71">
        <f t="shared" si="3"/>
        <v>1605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1605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1492</v>
      </c>
      <c r="E31" s="189">
        <v>1</v>
      </c>
      <c r="F31" s="189"/>
      <c r="G31" s="74">
        <f t="shared" si="2"/>
        <v>1493</v>
      </c>
      <c r="H31" s="72"/>
      <c r="I31" s="72"/>
      <c r="J31" s="74">
        <f t="shared" si="3"/>
        <v>1493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1493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1604</v>
      </c>
      <c r="E38" s="194">
        <f aca="true" t="shared" si="12" ref="E38:P38">E27+E32+E37</f>
        <v>1</v>
      </c>
      <c r="F38" s="194">
        <f t="shared" si="12"/>
        <v>0</v>
      </c>
      <c r="G38" s="74">
        <f t="shared" si="2"/>
        <v>1605</v>
      </c>
      <c r="H38" s="75">
        <f t="shared" si="12"/>
        <v>0</v>
      </c>
      <c r="I38" s="75">
        <f t="shared" si="12"/>
        <v>0</v>
      </c>
      <c r="J38" s="74">
        <f t="shared" si="3"/>
        <v>1605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1605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4374</v>
      </c>
      <c r="E40" s="438">
        <f>E17+E18+E19+E25+E38+E39</f>
        <v>166</v>
      </c>
      <c r="F40" s="438">
        <f aca="true" t="shared" si="13" ref="F40:R40">F17+F18+F19+F25+F38+F39</f>
        <v>28</v>
      </c>
      <c r="G40" s="438">
        <f t="shared" si="13"/>
        <v>4512</v>
      </c>
      <c r="H40" s="438">
        <f t="shared" si="13"/>
        <v>0</v>
      </c>
      <c r="I40" s="438">
        <f t="shared" si="13"/>
        <v>0</v>
      </c>
      <c r="J40" s="438">
        <f t="shared" si="13"/>
        <v>4512</v>
      </c>
      <c r="K40" s="438">
        <f t="shared" si="13"/>
        <v>870</v>
      </c>
      <c r="L40" s="438">
        <f t="shared" si="13"/>
        <v>180</v>
      </c>
      <c r="M40" s="438">
        <f t="shared" si="13"/>
        <v>28</v>
      </c>
      <c r="N40" s="438">
        <f t="shared" si="13"/>
        <v>1022</v>
      </c>
      <c r="O40" s="438">
        <f t="shared" si="13"/>
        <v>0</v>
      </c>
      <c r="P40" s="438">
        <f t="shared" si="13"/>
        <v>0</v>
      </c>
      <c r="Q40" s="438">
        <f t="shared" si="13"/>
        <v>1022</v>
      </c>
      <c r="R40" s="438">
        <f t="shared" si="13"/>
        <v>3490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D94" sqref="A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01.01.2013-30.06.2013 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8659</v>
      </c>
      <c r="D16" s="119">
        <f>+D17+D18</f>
        <v>0</v>
      </c>
      <c r="E16" s="120">
        <f t="shared" si="0"/>
        <v>8659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8659</v>
      </c>
      <c r="D17" s="108"/>
      <c r="E17" s="120">
        <f t="shared" si="0"/>
        <v>8659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8659</v>
      </c>
      <c r="D19" s="104">
        <f>D11+D15+D16</f>
        <v>0</v>
      </c>
      <c r="E19" s="118">
        <f>E11+E15+E16</f>
        <v>8659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5803</v>
      </c>
      <c r="D24" s="119">
        <f>SUM(D25:D27)</f>
        <v>5803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5803</v>
      </c>
      <c r="D27" s="108">
        <v>5803</v>
      </c>
      <c r="E27" s="120">
        <f aca="true" t="shared" si="1" ref="E27:E32">C27-D27</f>
        <v>0</v>
      </c>
      <c r="F27" s="106"/>
    </row>
    <row r="28" spans="1:6" ht="12">
      <c r="A28" s="396" t="s">
        <v>649</v>
      </c>
      <c r="B28" s="397" t="s">
        <v>650</v>
      </c>
      <c r="C28" s="108">
        <v>156</v>
      </c>
      <c r="D28" s="108">
        <v>156</v>
      </c>
      <c r="E28" s="120">
        <f t="shared" si="1"/>
        <v>0</v>
      </c>
      <c r="F28" s="106"/>
    </row>
    <row r="29" spans="1:6" ht="12">
      <c r="A29" s="396" t="s">
        <v>651</v>
      </c>
      <c r="B29" s="397" t="s">
        <v>652</v>
      </c>
      <c r="C29" s="108">
        <v>131</v>
      </c>
      <c r="D29" s="108">
        <v>131</v>
      </c>
      <c r="E29" s="120">
        <f t="shared" si="1"/>
        <v>0</v>
      </c>
      <c r="F29" s="106"/>
    </row>
    <row r="30" spans="1:6" ht="12">
      <c r="A30" s="396" t="s">
        <v>653</v>
      </c>
      <c r="B30" s="397" t="s">
        <v>654</v>
      </c>
      <c r="C30" s="108">
        <v>511</v>
      </c>
      <c r="D30" s="108">
        <v>511</v>
      </c>
      <c r="E30" s="120">
        <f t="shared" si="1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1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1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1199</v>
      </c>
      <c r="D33" s="105">
        <f>SUM(D34:D37)</f>
        <v>1199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1199</v>
      </c>
      <c r="D35" s="108">
        <v>1199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354</v>
      </c>
      <c r="D38" s="105">
        <f>SUM(D39:D42)</f>
        <v>354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354</v>
      </c>
      <c r="D42" s="108">
        <v>354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8208</v>
      </c>
      <c r="D43" s="104">
        <f>D24+D28+D29+D31+D30+D32+D33+D38</f>
        <v>8208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16867</v>
      </c>
      <c r="D44" s="103">
        <f>D43+D21+D19+D9</f>
        <v>8208</v>
      </c>
      <c r="E44" s="118">
        <f>E43+E21+E19+E9</f>
        <v>8659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2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391</v>
      </c>
      <c r="D56" s="103">
        <f>D57+D59</f>
        <v>0</v>
      </c>
      <c r="E56" s="119">
        <f t="shared" si="2"/>
        <v>391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391</v>
      </c>
      <c r="D57" s="108"/>
      <c r="E57" s="119">
        <f t="shared" si="2"/>
        <v>391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2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2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2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2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2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2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391</v>
      </c>
      <c r="D66" s="103">
        <f>D52+D56+D61+D62+D63+D64</f>
        <v>0</v>
      </c>
      <c r="E66" s="119">
        <f t="shared" si="2"/>
        <v>391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2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2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2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2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2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2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2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2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2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2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2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5478</v>
      </c>
      <c r="D85" s="104">
        <f>SUM(D86:D90)+D94</f>
        <v>5478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560</v>
      </c>
      <c r="D86" s="108">
        <v>560</v>
      </c>
      <c r="E86" s="119">
        <f t="shared" si="2"/>
        <v>0</v>
      </c>
      <c r="F86" s="108"/>
    </row>
    <row r="87" spans="1:6" ht="12">
      <c r="A87" s="396" t="s">
        <v>747</v>
      </c>
      <c r="B87" s="397" t="s">
        <v>748</v>
      </c>
      <c r="C87" s="108">
        <v>4845</v>
      </c>
      <c r="D87" s="108">
        <v>4845</v>
      </c>
      <c r="E87" s="119">
        <f t="shared" si="2"/>
        <v>0</v>
      </c>
      <c r="F87" s="108"/>
    </row>
    <row r="88" spans="1:6" ht="12">
      <c r="A88" s="396" t="s">
        <v>749</v>
      </c>
      <c r="B88" s="397" t="s">
        <v>750</v>
      </c>
      <c r="C88" s="108">
        <v>20</v>
      </c>
      <c r="D88" s="108">
        <v>20</v>
      </c>
      <c r="E88" s="119">
        <f t="shared" si="2"/>
        <v>0</v>
      </c>
      <c r="F88" s="108"/>
    </row>
    <row r="89" spans="1:6" ht="12">
      <c r="A89" s="396" t="s">
        <v>751</v>
      </c>
      <c r="B89" s="397" t="s">
        <v>752</v>
      </c>
      <c r="C89" s="108">
        <v>35</v>
      </c>
      <c r="D89" s="108">
        <v>35</v>
      </c>
      <c r="E89" s="119">
        <f t="shared" si="2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13</v>
      </c>
      <c r="D91" s="108">
        <v>13</v>
      </c>
      <c r="E91" s="119">
        <f t="shared" si="2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2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2"/>
        <v>0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2"/>
        <v>0</v>
      </c>
      <c r="F94" s="108"/>
    </row>
    <row r="95" spans="1:6" ht="12">
      <c r="A95" s="396" t="s">
        <v>761</v>
      </c>
      <c r="B95" s="397" t="s">
        <v>762</v>
      </c>
      <c r="C95" s="108">
        <v>250</v>
      </c>
      <c r="D95" s="108">
        <v>250</v>
      </c>
      <c r="E95" s="119">
        <f t="shared" si="2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5728</v>
      </c>
      <c r="D96" s="104">
        <f>D85+D80+D75+D71+D95</f>
        <v>5728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6119</v>
      </c>
      <c r="D97" s="104">
        <f>D96+D68+D66</f>
        <v>5728</v>
      </c>
      <c r="E97" s="104">
        <f>E96+E68+E66</f>
        <v>391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878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B35" sqref="B35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01.01.2013-30.06.2013 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877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3">
      <selection activeCell="J38" sqref="J38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01.01.2013-30.06.2013 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690</v>
      </c>
      <c r="D21" s="441">
        <v>7</v>
      </c>
      <c r="E21" s="441"/>
      <c r="F21" s="443">
        <f>C21-E21</f>
        <v>690</v>
      </c>
    </row>
    <row r="22" spans="1:6" ht="12.75">
      <c r="A22" s="36" t="s">
        <v>866</v>
      </c>
      <c r="B22" s="40"/>
      <c r="C22" s="441">
        <v>164</v>
      </c>
      <c r="D22" s="441">
        <v>4</v>
      </c>
      <c r="E22" s="441">
        <v>164</v>
      </c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>
        <v>5</v>
      </c>
    </row>
    <row r="24" spans="1:6" ht="12.75">
      <c r="A24" s="36" t="s">
        <v>870</v>
      </c>
      <c r="B24" s="40"/>
      <c r="C24" s="441">
        <v>1</v>
      </c>
      <c r="D24" s="441"/>
      <c r="E24" s="441"/>
      <c r="F24" s="443">
        <v>1</v>
      </c>
    </row>
    <row r="25" spans="1:6" ht="12.75">
      <c r="A25" s="36" t="s">
        <v>871</v>
      </c>
      <c r="B25" s="40"/>
      <c r="C25" s="441">
        <v>4</v>
      </c>
      <c r="D25" s="441"/>
      <c r="E25" s="441"/>
      <c r="F25" s="443">
        <v>4</v>
      </c>
    </row>
    <row r="26" spans="1:6" ht="12.75">
      <c r="A26" s="36" t="s">
        <v>872</v>
      </c>
      <c r="B26" s="40"/>
      <c r="C26" s="441">
        <v>1</v>
      </c>
      <c r="D26" s="441"/>
      <c r="E26" s="441"/>
      <c r="F26" s="443">
        <v>1</v>
      </c>
    </row>
    <row r="27" spans="1:6" ht="12.75">
      <c r="A27" s="36" t="s">
        <v>873</v>
      </c>
      <c r="B27" s="40"/>
      <c r="C27" s="441">
        <v>604</v>
      </c>
      <c r="D27" s="441"/>
      <c r="E27" s="441">
        <v>604</v>
      </c>
      <c r="F27" s="443"/>
    </row>
    <row r="28" spans="1:6" ht="12.75">
      <c r="A28" s="36" t="s">
        <v>874</v>
      </c>
      <c r="B28" s="40"/>
      <c r="C28" s="441">
        <v>24</v>
      </c>
      <c r="D28" s="441"/>
      <c r="E28" s="441">
        <v>24</v>
      </c>
      <c r="F28" s="443"/>
    </row>
    <row r="29" spans="1:6" ht="13.5">
      <c r="A29" s="38" t="s">
        <v>838</v>
      </c>
      <c r="B29" s="39" t="s">
        <v>839</v>
      </c>
      <c r="C29" s="429">
        <f>SUM(C21:C28)</f>
        <v>1493</v>
      </c>
      <c r="D29" s="429"/>
      <c r="E29" s="429">
        <f>SUM(E21:E28)</f>
        <v>792</v>
      </c>
      <c r="F29" s="442">
        <f>SUM(F21:F26)</f>
        <v>701</v>
      </c>
    </row>
    <row r="30" spans="1:6" ht="13.5">
      <c r="A30" s="41" t="s">
        <v>840</v>
      </c>
      <c r="B30" s="39" t="s">
        <v>841</v>
      </c>
      <c r="C30" s="429">
        <f>C29+C19+C16+C13</f>
        <v>1605</v>
      </c>
      <c r="D30" s="429"/>
      <c r="E30" s="429">
        <f>E29+E19+E16+E13</f>
        <v>792</v>
      </c>
      <c r="F30" s="442">
        <f>F29+F19+F16+F13</f>
        <v>813</v>
      </c>
    </row>
    <row r="31" spans="1:6" ht="12.75">
      <c r="A31" s="34" t="s">
        <v>842</v>
      </c>
      <c r="B31" s="39"/>
      <c r="C31" s="429"/>
      <c r="D31" s="429"/>
      <c r="E31" s="429"/>
      <c r="F31" s="442"/>
    </row>
    <row r="32" spans="1:6" ht="12.75">
      <c r="A32" s="36" t="s">
        <v>830</v>
      </c>
      <c r="B32" s="40"/>
      <c r="C32" s="429"/>
      <c r="D32" s="429"/>
      <c r="E32" s="429"/>
      <c r="F32" s="442"/>
    </row>
    <row r="33" spans="1:6" ht="12.75">
      <c r="A33" s="36" t="s">
        <v>831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565</v>
      </c>
      <c r="B34" s="39" t="s">
        <v>843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833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582</v>
      </c>
      <c r="B37" s="39" t="s">
        <v>844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2.75">
      <c r="A38" s="36" t="s">
        <v>835</v>
      </c>
      <c r="B38" s="40"/>
      <c r="C38" s="429"/>
      <c r="D38" s="429"/>
      <c r="E38" s="429"/>
      <c r="F38" s="442"/>
    </row>
    <row r="39" spans="1:6" ht="12.75">
      <c r="A39" s="36" t="s">
        <v>544</v>
      </c>
      <c r="B39" s="40"/>
      <c r="C39" s="441"/>
      <c r="D39" s="441"/>
      <c r="E39" s="441"/>
      <c r="F39" s="443">
        <f>C39-E39</f>
        <v>0</v>
      </c>
    </row>
    <row r="40" spans="1:6" ht="13.5">
      <c r="A40" s="38" t="s">
        <v>601</v>
      </c>
      <c r="B40" s="39" t="s">
        <v>845</v>
      </c>
      <c r="C40" s="429">
        <f>SUM(C39:C39)</f>
        <v>0</v>
      </c>
      <c r="D40" s="429"/>
      <c r="E40" s="429">
        <f>SUM(E39:E39)</f>
        <v>0</v>
      </c>
      <c r="F40" s="442">
        <f>SUM(F39:F39)</f>
        <v>0</v>
      </c>
    </row>
    <row r="41" spans="1:6" ht="12.75">
      <c r="A41" s="36" t="s">
        <v>837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3.5">
      <c r="A43" s="38" t="s">
        <v>838</v>
      </c>
      <c r="B43" s="39" t="s">
        <v>846</v>
      </c>
      <c r="C43" s="429">
        <f>SUM(C42:C42)</f>
        <v>0</v>
      </c>
      <c r="D43" s="429"/>
      <c r="E43" s="429">
        <f>SUM(E42:E42)</f>
        <v>0</v>
      </c>
      <c r="F43" s="442">
        <f>SUM(F42:F42)</f>
        <v>0</v>
      </c>
    </row>
    <row r="44" spans="1:6" ht="13.5">
      <c r="A44" s="41" t="s">
        <v>847</v>
      </c>
      <c r="B44" s="39" t="s">
        <v>848</v>
      </c>
      <c r="C44" s="429">
        <f>C43+C40+C37+C34</f>
        <v>0</v>
      </c>
      <c r="D44" s="429"/>
      <c r="E44" s="429">
        <f>E43+E40+E37+E34</f>
        <v>0</v>
      </c>
      <c r="F44" s="442">
        <f>F43+F40+F37+F34</f>
        <v>0</v>
      </c>
    </row>
    <row r="45" spans="1:6" ht="12.75">
      <c r="A45" s="42"/>
      <c r="B45" s="43"/>
      <c r="C45" s="44"/>
      <c r="D45" s="44"/>
      <c r="E45" s="44"/>
      <c r="F45" s="44"/>
    </row>
    <row r="46" spans="1:6" ht="12.75">
      <c r="A46" s="435" t="s">
        <v>878</v>
      </c>
      <c r="B46" s="452"/>
      <c r="C46" s="625" t="s">
        <v>849</v>
      </c>
      <c r="D46" s="625"/>
      <c r="E46" s="625"/>
      <c r="F46" s="625"/>
    </row>
    <row r="47" spans="1:6" ht="12.75">
      <c r="A47" s="515"/>
      <c r="B47" s="516"/>
      <c r="C47" s="515"/>
      <c r="D47" s="515"/>
      <c r="E47" s="515"/>
      <c r="F47" s="515"/>
    </row>
    <row r="48" spans="1:6" ht="12.75">
      <c r="A48" s="515"/>
      <c r="B48" s="516"/>
      <c r="C48" s="625" t="s">
        <v>857</v>
      </c>
      <c r="D48" s="625"/>
      <c r="E48" s="625"/>
      <c r="F48" s="625"/>
    </row>
    <row r="49" spans="3:5" ht="12.75">
      <c r="C49" s="515"/>
      <c r="E49" s="515"/>
    </row>
    <row r="50" ht="12" customHeight="1"/>
    <row r="55" ht="12" customHeight="1"/>
    <row r="57" spans="7:16" ht="17.25" customHeight="1">
      <c r="G57" s="514"/>
      <c r="H57" s="514"/>
      <c r="I57" s="514"/>
      <c r="J57" s="514"/>
      <c r="K57" s="514"/>
      <c r="L57" s="514"/>
      <c r="M57" s="514"/>
      <c r="N57" s="514"/>
      <c r="O57" s="514"/>
      <c r="P57" s="514"/>
    </row>
    <row r="58" spans="7:16" ht="19.5" customHeight="1">
      <c r="G58" s="514"/>
      <c r="H58" s="514"/>
      <c r="I58" s="514"/>
      <c r="J58" s="514"/>
      <c r="K58" s="514"/>
      <c r="L58" s="514"/>
      <c r="M58" s="514"/>
      <c r="N58" s="514"/>
      <c r="O58" s="514"/>
      <c r="P58" s="514"/>
    </row>
    <row r="59" ht="19.5" customHeight="1"/>
  </sheetData>
  <sheetProtection/>
  <mergeCells count="4">
    <mergeCell ref="B5:D5"/>
    <mergeCell ref="B6:C6"/>
    <mergeCell ref="C48:F48"/>
    <mergeCell ref="C46:F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8 C33:F33 C36:F36 C39:F39 C42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2013-07-11T14:59:47Z</cp:lastPrinted>
  <dcterms:created xsi:type="dcterms:W3CDTF">2000-06-29T12:02:40Z</dcterms:created>
  <dcterms:modified xsi:type="dcterms:W3CDTF">2013-07-22T13:58:07Z</dcterms:modified>
  <cp:category/>
  <cp:version/>
  <cp:contentType/>
  <cp:contentStatus/>
</cp:coreProperties>
</file>