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<sst xmlns="http://schemas.openxmlformats.org/spreadsheetml/2006/main" count="1055" uniqueCount="870">
  <si>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</si>
  <si>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</si>
  <si>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</si>
  <si>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</si>
  <si>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</si>
  <si>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</si>
  <si>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</si>
  <si>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</si>
  <si>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</si>
  <si>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</si>
  <si>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</si>
  <si>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</si>
  <si>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</si>
  <si>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</si>
  <si>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</si>
  <si>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</si>
  <si>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</si>
  <si>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</si>
  <si>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</si>
  <si>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</si>
  <si>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</si>
  <si>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</si>
  <si>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</si>
  <si>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</si>
  <si>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</si>
  <si>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</si>
  <si>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</si>
  <si>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</si>
  <si>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</si>
  <si>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</si>
  <si>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</si>
  <si>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</si>
  <si>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</si>
  <si>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</si>
  <si>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</si>
  <si>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</si>
  <si>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</si>
  <si>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</si>
  <si>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</si>
  <si>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</si>
  <si>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</si>
  <si>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</si>
  <si>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</si>
  <si>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</si>
  <si>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</si>
  <si>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</si>
  <si>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</si>
  <si>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</si>
  <si>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</si>
  <si>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</si>
  <si>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</si>
  <si>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</si>
  <si>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</si>
  <si>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</si>
  <si>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</si>
  <si>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</si>
  <si>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</si>
  <si>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</si>
  <si>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</si>
  <si>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</si>
  <si>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</si>
  <si>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</si>
  <si>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</si>
  <si>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</si>
  <si>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</si>
  <si>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</si>
  <si>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</si>
  <si>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</si>
  <si>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</si>
  <si>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</si>
  <si>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</si>
  <si>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</si>
  <si>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</si>
  <si>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</si>
  <si>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</si>
  <si>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</si>
  <si>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</si>
  <si>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</si>
  <si>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</si>
  <si>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</si>
  <si>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</si>
  <si>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</si>
  <si>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</si>
  <si>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</si>
  <si>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</si>
  <si>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</si>
  <si>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</si>
  <si>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</si>
  <si>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</si>
  <si>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</si>
  <si>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</si>
  <si>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</si>
  <si>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</si>
  <si>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</si>
  <si>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</si>
  <si>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</si>
  <si>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</si>
  <si>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</si>
  <si>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</si>
  <si>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</si>
  <si>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</si>
  <si>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</si>
  <si>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</si>
  <si>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</si>
  <si>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</si>
  <si>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</si>
  <si>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</si>
  <si>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</si>
  <si>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</si>
  <si>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</si>
  <si>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</si>
  <si>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</si>
  <si>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</si>
  <si>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</si>
  <si>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</si>
  <si>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</si>
  <si>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</si>
  <si>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</si>
  <si>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</si>
  <si>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</si>
  <si>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</si>
  <si>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</si>
  <si>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</si>
  <si>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</si>
  <si>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</si>
  <si>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</si>
  <si>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</si>
  <si>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</si>
  <si>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</si>
  <si>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</si>
  <si>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</si>
  <si>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</si>
  <si>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</si>
  <si>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</si>
  <si>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</si>
  <si>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</si>
  <si>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</si>
  <si>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</si>
  <si>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</si>
  <si>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</si>
  <si>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</si>
  <si>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</si>
  <si>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</si>
  <si>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</si>
  <si>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</si>
  <si>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</si>
  <si>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</si>
  <si>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</si>
  <si>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</si>
  <si>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</si>
  <si>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</si>
  <si>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</si>
  <si>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</si>
  <si>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</si>
  <si>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</si>
  <si>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</si>
  <si>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</si>
  <si>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</si>
  <si>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</si>
  <si>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</si>
  <si>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</si>
  <si>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</si>
  <si>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</si>
  <si>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</si>
  <si>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</si>
  <si>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</si>
  <si>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</si>
  <si>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</si>
  <si>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</si>
  <si>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</si>
  <si>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</si>
  <si>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</si>
  <si>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</si>
  <si>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</si>
  <si>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</si>
  <si>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</si>
  <si>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</si>
  <si>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</si>
  <si>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</si>
  <si>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</si>
  <si>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</si>
  <si>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</si>
  <si>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</si>
  <si>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</si>
  <si>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</si>
  <si>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</si>
  <si>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</si>
  <si>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</si>
  <si>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</si>
  <si>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</si>
  <si>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</si>
  <si>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</si>
  <si>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</si>
  <si>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</si>
  <si>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</si>
  <si>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</si>
  <si>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</si>
  <si>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</si>
  <si>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</si>
  <si>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</si>
  <si>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</si>
  <si>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</si>
  <si>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</si>
  <si>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</si>
  <si>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</si>
  <si>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</si>
  <si>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</si>
  <si>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</si>
  <si>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</si>
  <si>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</si>
  <si>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</si>
  <si>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</si>
  <si>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</si>
  <si>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</si>
  <si>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</si>
  <si>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</si>
  <si>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</si>
  <si>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</si>
  <si>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</si>
  <si>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</si>
  <si>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</si>
  <si>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</si>
  <si>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</si>
  <si>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</si>
  <si>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</si>
  <si>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</si>
  <si>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</si>
  <si>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</si>
  <si>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</si>
  <si>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</si>
  <si>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</si>
  <si>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</si>
  <si>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</si>
  <si>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</si>
  <si>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</si>
  <si>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</si>
  <si>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</si>
  <si>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</si>
  <si>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</si>
  <si>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</si>
  <si>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</si>
  <si>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</si>
  <si>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</si>
  <si>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</si>
  <si>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</si>
  <si>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</si>
  <si>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</si>
  <si>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</si>
  <si>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</si>
  <si>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</si>
  <si>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</si>
  <si>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</si>
  <si>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</si>
  <si>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</si>
  <si>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</si>
  <si>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</si>
  <si>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</si>
  <si>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</si>
  <si>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</si>
  <si>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</si>
  <si>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</si>
  <si>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</si>
  <si>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</si>
  <si>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</si>
  <si>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</si>
  <si>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</si>
  <si>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</si>
  <si>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</si>
  <si>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</si>
  <si>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</si>
  <si>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</si>
  <si>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</si>
  <si>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</si>
  <si>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</si>
  <si>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</si>
  <si>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</si>
  <si>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</si>
  <si>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</si>
  <si>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</si>
  <si>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</si>
  <si>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</si>
  <si>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</si>
  <si>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</si>
  <si>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</si>
  <si>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</si>
  <si>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</si>
  <si>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</si>
  <si>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</si>
  <si>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</si>
  <si>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</si>
  <si>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</si>
  <si>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</si>
  <si>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</si>
  <si>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</si>
  <si>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</si>
  <si>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</si>
  <si>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</si>
  <si>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</si>
  <si>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</si>
  <si>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</si>
  <si>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</si>
  <si>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</si>
  <si>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</si>
  <si>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</si>
  <si>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</si>
  <si>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</si>
  <si>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</si>
  <si>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</si>
  <si>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</si>
  <si>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</si>
  <si>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</si>
  <si>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</si>
  <si>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</si>
  <si>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</si>
  <si>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</si>
  <si>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</si>
  <si>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</si>
  <si>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</si>
  <si>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</si>
  <si>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</si>
  <si>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</si>
  <si>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</si>
  <si>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</si>
  <si>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</si>
  <si>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</si>
  <si>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</si>
  <si>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</si>
  <si>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</si>
  <si>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</si>
  <si>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</si>
  <si>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</si>
  <si>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</si>
  <si>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</si>
  <si>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</si>
  <si>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</si>
  <si>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</si>
  <si>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</si>
  <si>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</si>
  <si>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</si>
  <si>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</si>
  <si>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</si>
  <si>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</si>
  <si>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</si>
  <si>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</si>
  <si>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</si>
  <si>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</si>
  <si>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</si>
  <si>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</si>
  <si>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</si>
  <si>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</si>
  <si>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</si>
  <si>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</si>
  <si>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</si>
  <si>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</si>
  <si>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</si>
  <si>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</si>
  <si>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</si>
  <si>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</si>
  <si>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</si>
  <si>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</si>
  <si>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</si>
  <si>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</si>
  <si>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</si>
  <si>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</si>
  <si>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</si>
  <si>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</si>
  <si>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</si>
  <si>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</si>
  <si>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</si>
  <si>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</si>
  <si>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</si>
  <si>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</si>
  <si>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</si>
  <si>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</si>
  <si>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</si>
  <si>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</si>
  <si>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</si>
  <si>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</si>
  <si>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</si>
  <si>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</si>
  <si>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</si>
  <si>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</si>
  <si>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</si>
  <si>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</si>
  <si>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</si>
  <si>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</si>
  <si>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</si>
  <si>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</si>
  <si>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</si>
  <si>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</si>
  <si>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</si>
  <si>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</si>
  <si>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</si>
  <si>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</si>
  <si>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</si>
  <si>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</si>
  <si>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</si>
  <si>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</si>
  <si>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</si>
  <si>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</si>
  <si>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</si>
  <si>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</si>
  <si>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</si>
  <si>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</si>
  <si>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</si>
  <si>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</si>
  <si>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</si>
  <si>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</si>
  <si>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</si>
  <si>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</si>
  <si>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</si>
  <si>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</si>
  <si>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</si>
  <si>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</si>
  <si>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</si>
  <si>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</si>
  <si>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</si>
  <si>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</si>
  <si>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</si>
  <si>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</si>
  <si>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</si>
  <si>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</si>
  <si>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</si>
  <si>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</si>
  <si>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</si>
  <si>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</si>
  <si>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</si>
  <si>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</si>
  <si>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</si>
  <si>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</si>
  <si>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</si>
  <si>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</si>
  <si>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</si>
  <si>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</si>
  <si>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</si>
  <si>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</si>
  <si>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</si>
  <si>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</si>
  <si>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</si>
  <si>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</si>
  <si>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</si>
  <si>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</si>
  <si>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</si>
  <si>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</si>
  <si>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</si>
  <si>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</si>
  <si>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</si>
  <si>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</si>
  <si>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</si>
  <si>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</si>
  <si>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</si>
  <si>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</si>
  <si>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</si>
  <si>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</si>
  <si>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</si>
  <si>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</si>
  <si>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</si>
  <si>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</si>
  <si>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</si>
  <si>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</si>
  <si>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</si>
  <si>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</si>
  <si>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</si>
  <si>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</si>
  <si>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</si>
  <si>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</si>
  <si>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</si>
  <si>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</si>
  <si>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</si>
  <si>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</si>
  <si>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</si>
  <si>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</si>
  <si>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</si>
  <si>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</si>
  <si>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</si>
  <si>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</si>
  <si>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</si>
  <si>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</si>
  <si>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</si>
  <si>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</si>
  <si>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</si>
  <si>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</si>
  <si>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</si>
  <si>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</si>
  <si>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</si>
  <si>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</si>
  <si>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</si>
  <si>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</si>
  <si>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</si>
  <si>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</si>
  <si>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</si>
  <si>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</si>
  <si>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</si>
  <si>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</si>
  <si>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</si>
  <si>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</si>
  <si>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</si>
  <si>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</si>
  <si>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</si>
  <si>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</si>
  <si>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</si>
  <si>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</si>
  <si>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</si>
  <si>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</si>
  <si>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</si>
  <si>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</si>
  <si>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</si>
  <si>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</si>
  <si>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</si>
  <si>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</si>
  <si>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</si>
  <si>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</si>
  <si>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</si>
  <si>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</si>
  <si>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</si>
  <si>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</si>
  <si>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</si>
  <si>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</si>
  <si>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</si>
  <si>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</si>
  <si>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</si>
  <si>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</si>
  <si>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</si>
  <si>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</si>
  <si>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</si>
  <si>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</si>
  <si>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</si>
  <si>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</si>
  <si>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</si>
  <si>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</si>
  <si>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</si>
  <si>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</si>
  <si>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</si>
  <si>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</si>
  <si>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</si>
  <si>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</si>
  <si>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</si>
  <si>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</si>
  <si>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</si>
  <si>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</si>
  <si>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</si>
  <si>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</si>
  <si>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</si>
  <si>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</si>
  <si>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</si>
  <si>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</si>
  <si>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</si>
  <si>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</si>
  <si>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</si>
  <si>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</si>
  <si>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</si>
  <si>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</si>
  <si>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</si>
  <si>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</si>
  <si>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</si>
  <si>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</si>
  <si>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</si>
  <si>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</si>
  <si>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</si>
  <si>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</si>
  <si>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</si>
  <si>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</si>
  <si>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</si>
  <si>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</si>
  <si>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</si>
  <si>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</si>
  <si>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</si>
  <si>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</si>
  <si>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</si>
  <si>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</si>
  <si>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</si>
  <si>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</si>
  <si>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</si>
  <si>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</si>
  <si>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</si>
  <si>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</si>
  <si>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</si>
  <si>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</si>
  <si>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</si>
  <si>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</si>
  <si>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</si>
  <si>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</si>
  <si>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</si>
  <si>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</si>
  <si>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</si>
  <si>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</si>
  <si>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</si>
  <si>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</si>
  <si>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</si>
  <si>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</si>
  <si>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</si>
  <si>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</si>
  <si>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</si>
  <si>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</si>
  <si>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</si>
  <si>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</si>
  <si>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</si>
  <si>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</si>
  <si>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</si>
  <si>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</si>
  <si>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</si>
  <si>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</si>
  <si>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</si>
  <si>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</si>
  <si>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</si>
  <si>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</si>
  <si>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</si>
  <si>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</si>
  <si>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</si>
  <si>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</si>
  <si>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</si>
  <si>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</si>
  <si>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</si>
  <si>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</si>
  <si>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</si>
  <si>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</si>
  <si>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</si>
  <si>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</si>
  <si>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</si>
  <si>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</si>
  <si>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</si>
  <si>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</si>
  <si>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</si>
  <si>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</si>
  <si>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</si>
  <si>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</si>
  <si>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</si>
  <si>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</si>
  <si>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</si>
  <si>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</si>
  <si>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</si>
  <si>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</si>
  <si>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</si>
  <si>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</si>
  <si>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</si>
  <si>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</si>
  <si>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</si>
  <si>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</si>
  <si>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</si>
  <si>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</si>
  <si>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</si>
  <si>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</si>
  <si>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</si>
  <si>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</si>
  <si>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</si>
  <si>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</si>
  <si>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</si>
  <si>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</si>
  <si>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</si>
  <si>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</si>
  <si>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</si>
  <si>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</si>
  <si>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</si>
  <si>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</si>
  <si>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</si>
  <si>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</si>
  <si>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</si>
  <si>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</si>
  <si>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</si>
  <si>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</si>
  <si>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</si>
  <si>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</si>
  <si>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</si>
  <si>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</si>
  <si>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</si>
  <si>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</si>
  <si>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</si>
  <si>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</si>
  <si>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</si>
  <si>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</si>
  <si>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</si>
  <si>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</si>
  <si>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</si>
  <si>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</si>
  <si>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</si>
  <si>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</si>
  <si>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</si>
  <si>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</si>
  <si>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</si>
  <si>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</si>
  <si>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</si>
  <si>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</si>
  <si>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</si>
  <si>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</si>
  <si>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</si>
  <si>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</si>
  <si>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</si>
  <si>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</si>
  <si>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</si>
  <si>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</si>
  <si>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</si>
  <si>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</si>
  <si>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</si>
  <si>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</si>
  <si>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</si>
  <si>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</si>
  <si>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</si>
  <si>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</si>
  <si>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</si>
  <si>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</si>
  <si>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</si>
  <si>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</si>
  <si>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</si>
  <si>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</si>
  <si>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</si>
  <si>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</si>
  <si>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</si>
  <si>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</si>
  <si>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</si>
  <si>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</si>
  <si>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</si>
  <si>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</si>
  <si>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</si>
  <si>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</si>
  <si>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</si>
  <si>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</si>
  <si>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</si>
  <si>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</si>
  <si>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</si>
  <si>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</si>
  <si>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</si>
  <si>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</si>
  <si>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</si>
  <si>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</si>
  <si>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</si>
  <si>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</si>
  <si>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</si>
  <si>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</si>
  <si>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</si>
  <si>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</si>
  <si>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</si>
  <si>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</si>
  <si>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</si>
  <si>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</si>
  <si>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</si>
  <si>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</si>
  <si>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</si>
  <si>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</si>
  <si>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</si>
  <si>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</si>
  <si>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</si>
  <si>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</si>
  <si>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</si>
  <si>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</si>
  <si>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</si>
  <si>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</si>
  <si>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</si>
  <si>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</si>
  <si>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</si>
  <si>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</si>
  <si>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</si>
  <si>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</si>
  <si>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</si>
  <si>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</si>
  <si>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</si>
  <si>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</si>
  <si>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</si>
  <si>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</si>
  <si>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</si>
  <si>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</si>
  <si>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</si>
  <si>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</si>
  <si>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</si>
  <si>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</si>
  <si>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</si>
  <si>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</si>
  <si>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</si>
  <si>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</si>
  <si>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</si>
  <si>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</si>
  <si>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</si>
  <si>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</si>
  <si>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</si>
  <si>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</si>
  <si>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</si>
  <si>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</si>
  <si>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</si>
  <si>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</si>
  <si>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</si>
  <si>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</si>
  <si>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</si>
  <si>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</si>
  <si>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</si>
  <si>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</si>
  <si>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</si>
  <si>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</si>
  <si>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</si>
  <si>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</si>
  <si>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</si>
  <si>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</si>
  <si>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</si>
  <si>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</si>
  <si>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</si>
  <si>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</si>
  <si>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</si>
  <si>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</si>
  <si>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</si>
  <si>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</si>
  <si>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</si>
  <si>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</si>
  <si>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</si>
  <si>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</si>
  <si>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</si>
  <si>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</si>
  <si>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</si>
  <si>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</si>
  <si>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</si>
  <si>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</si>
  <si>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</si>
  <si>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</si>
  <si>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</si>
  <si>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</si>
  <si>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</si>
  <si>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</si>
  <si>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</si>
  <si>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</si>
  <si>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</si>
  <si>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</si>
  <si>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</si>
  <si>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</si>
  <si>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</si>
  <si>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</si>
  <si>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</si>
  <si>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</si>
  <si>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</si>
  <si>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</si>
  <si>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</si>
  <si>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</si>
  <si>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</si>
  <si>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</si>
  <si>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</si>
  <si>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</si>
  <si>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</si>
  <si>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</si>
  <si>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</si>
  <si>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</si>
  <si>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</si>
  <si>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</si>
  <si>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</si>
  <si>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</si>
  <si>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</si>
  <si>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</si>
  <si>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</si>
  <si>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</si>
  <si>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</si>
  <si>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</si>
  <si>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</si>
  <si>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</si>
  <si>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</si>
  <si>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</si>
  <si>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</si>
  <si>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</si>
  <si>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</si>
  <si>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</si>
  <si>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</si>
  <si>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</si>
  <si>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</si>
  <si>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</si>
  <si>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</si>
  <si>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</si>
  <si>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</si>
  <si>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</si>
  <si>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</si>
  <si>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</si>
  <si>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</si>
  <si>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</si>
  <si>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</si>
  <si>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</si>
  <si>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</si>
  <si>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01.01.2011 - 31.03.2011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</si>
</sst>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D88" sqref="D8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6903</v>
      </c>
      <c r="D11" s="205">
        <v>6903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18</v>
      </c>
      <c r="D13" s="205">
        <v>20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6921</v>
      </c>
      <c r="D19" s="209">
        <f>SUM(D11:D18)</f>
        <v>6923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-184</v>
      </c>
      <c r="H27" s="208">
        <f>SUM(H28:H30)</f>
        <v>-181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-190</v>
      </c>
      <c r="H29" s="391">
        <v>-187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-18</v>
      </c>
      <c r="H32" s="391">
        <v>-3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-202</v>
      </c>
      <c r="H33" s="208">
        <f>H27+H31+H32</f>
        <v>-184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6939</v>
      </c>
      <c r="H36" s="208">
        <f>H25+H17+H33</f>
        <v>6957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29</v>
      </c>
      <c r="D44" s="205">
        <v>29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29</v>
      </c>
      <c r="D45" s="209">
        <f>D34+D39+D44</f>
        <v>29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</v>
      </c>
      <c r="D54" s="205">
        <v>3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6953</v>
      </c>
      <c r="D55" s="209">
        <f>D19+D20+D21+D27+D32+D45+D51+D53+D54</f>
        <v>6955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21</v>
      </c>
      <c r="H61" s="208">
        <f>SUM(H62:H68)</f>
        <v>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19</v>
      </c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>
        <v>1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21</v>
      </c>
      <c r="H71" s="215">
        <f>H59+H60+H61+H69+H70</f>
        <v>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21</v>
      </c>
      <c r="H79" s="216">
        <f>H71+H74+H75+H76</f>
        <v>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7</v>
      </c>
      <c r="D91" s="209">
        <f>SUM(D87:D90)</f>
        <v>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6960</v>
      </c>
      <c r="D94" s="218">
        <f>D93+D55</f>
        <v>6960</v>
      </c>
      <c r="E94" s="558" t="s">
        <v>270</v>
      </c>
      <c r="F94" s="345" t="s">
        <v>271</v>
      </c>
      <c r="G94" s="219">
        <f>G36+G39+G55+G79</f>
        <v>6960</v>
      </c>
      <c r="H94" s="219">
        <f>H36+H39+H55+H79</f>
        <v>6960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D16" sqref="D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01.01.2011 - 31.03.2011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2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3</v>
      </c>
      <c r="D11" s="79">
        <v>3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2</v>
      </c>
      <c r="D12" s="79">
        <v>3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8</v>
      </c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18</v>
      </c>
      <c r="D19" s="82">
        <f>SUM(D9:D15)+D16</f>
        <v>9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18</v>
      </c>
      <c r="D28" s="83">
        <f>D26+D19</f>
        <v>9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18</v>
      </c>
      <c r="H30" s="90">
        <f>IF((D28-H28)&gt;0,D28-H28,0)</f>
        <v>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18</v>
      </c>
      <c r="D33" s="82">
        <f>D28-D31+D32</f>
        <v>9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18</v>
      </c>
      <c r="H34" s="88">
        <f>IF((D33-H33)&gt;0,D33-H33,0)</f>
        <v>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18</v>
      </c>
      <c r="H39" s="91">
        <f>IF(H34&gt;0,IF(D35+H34&lt;0,0,D35+H34),IF(D34-D35&lt;0,D35-D34,0))</f>
        <v>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18</v>
      </c>
      <c r="H41" s="85">
        <f>IF(D39=0,IF(H39-H40&gt;0,H39-H40+D40,0),IF(D39-D40&lt;0,D40-D39+H40,0))</f>
        <v>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</v>
      </c>
      <c r="D42" s="86">
        <f>D33+D35+D39</f>
        <v>9</v>
      </c>
      <c r="E42" s="177" t="s">
        <v>379</v>
      </c>
      <c r="F42" s="178" t="s">
        <v>380</v>
      </c>
      <c r="G42" s="90">
        <f>G39+G33</f>
        <v>18</v>
      </c>
      <c r="H42" s="90">
        <f>H39+H33</f>
        <v>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01.01.2011 - 31.03.2011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22</v>
      </c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-5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-8</v>
      </c>
      <c r="D19" s="92">
        <v>-1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2</v>
      </c>
      <c r="D20" s="93">
        <f>SUM(D10:D19)</f>
        <v>-5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2</v>
      </c>
      <c r="D43" s="93">
        <f>D42+D32+D20</f>
        <v>-5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19</v>
      </c>
      <c r="D44" s="184">
        <v>24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21</v>
      </c>
      <c r="D45" s="93">
        <f>D44+D43</f>
        <v>19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7</v>
      </c>
      <c r="D46" s="94">
        <v>19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01.01.2011 - 31.03.2011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-190</v>
      </c>
      <c r="K11" s="98"/>
      <c r="L11" s="424">
        <f>SUM(C11:K11)</f>
        <v>6957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-190</v>
      </c>
      <c r="K15" s="99">
        <f t="shared" si="2"/>
        <v>0</v>
      </c>
      <c r="L15" s="424">
        <f t="shared" si="1"/>
        <v>6957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-18</v>
      </c>
      <c r="K16" s="98"/>
      <c r="L16" s="424">
        <f t="shared" si="1"/>
        <v>-18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-208</v>
      </c>
      <c r="K29" s="97">
        <f t="shared" si="6"/>
        <v>0</v>
      </c>
      <c r="L29" s="424">
        <f t="shared" si="1"/>
        <v>6939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-208</v>
      </c>
      <c r="K32" s="97">
        <f t="shared" si="7"/>
        <v>0</v>
      </c>
      <c r="L32" s="424">
        <f t="shared" si="1"/>
        <v>6939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I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30" sqref="P3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01.01.2011 - 31.03.2011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6861</v>
      </c>
      <c r="E9" s="243">
        <v>42</v>
      </c>
      <c r="F9" s="243"/>
      <c r="G9" s="113">
        <f>D9+E9-F9</f>
        <v>6903</v>
      </c>
      <c r="H9" s="103"/>
      <c r="I9" s="103"/>
      <c r="J9" s="113">
        <f>G9+H9-I9</f>
        <v>6903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6903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11</v>
      </c>
      <c r="M11" s="103"/>
      <c r="N11" s="113">
        <f t="shared" si="4"/>
        <v>32</v>
      </c>
      <c r="O11" s="103"/>
      <c r="P11" s="103"/>
      <c r="Q11" s="113">
        <f t="shared" si="0"/>
        <v>32</v>
      </c>
      <c r="R11" s="113">
        <f t="shared" si="1"/>
        <v>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6913</v>
      </c>
      <c r="E17" s="248">
        <f>SUM(E9:E16)</f>
        <v>42</v>
      </c>
      <c r="F17" s="248">
        <f>SUM(F9:F16)</f>
        <v>0</v>
      </c>
      <c r="G17" s="113">
        <f t="shared" si="2"/>
        <v>6955</v>
      </c>
      <c r="H17" s="114">
        <f>SUM(H9:H16)</f>
        <v>0</v>
      </c>
      <c r="I17" s="114">
        <f>SUM(I9:I16)</f>
        <v>0</v>
      </c>
      <c r="J17" s="113">
        <f t="shared" si="3"/>
        <v>6955</v>
      </c>
      <c r="K17" s="114">
        <f>SUM(K9:K16)</f>
        <v>21</v>
      </c>
      <c r="L17" s="114">
        <f>SUM(L9:L16)</f>
        <v>11</v>
      </c>
      <c r="M17" s="114">
        <f>SUM(M9:M16)</f>
        <v>0</v>
      </c>
      <c r="N17" s="113">
        <f t="shared" si="4"/>
        <v>32</v>
      </c>
      <c r="O17" s="114">
        <f>SUM(O9:O16)</f>
        <v>0</v>
      </c>
      <c r="P17" s="114">
        <f>SUM(P9:P16)</f>
        <v>0</v>
      </c>
      <c r="Q17" s="113">
        <f t="shared" si="5"/>
        <v>32</v>
      </c>
      <c r="R17" s="113">
        <f t="shared" si="6"/>
        <v>6923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3</v>
      </c>
      <c r="P27" s="109">
        <f t="shared" si="8"/>
        <v>0</v>
      </c>
      <c r="Q27" s="110">
        <f>N27+O27-P27</f>
        <v>3</v>
      </c>
      <c r="R27" s="110">
        <f>J27-Q27</f>
        <v>29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>
        <v>3</v>
      </c>
      <c r="P30" s="111"/>
      <c r="Q30" s="113">
        <f t="shared" si="9"/>
        <v>3</v>
      </c>
      <c r="R30" s="113">
        <f t="shared" si="10"/>
        <v>29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>
        <v>13</v>
      </c>
      <c r="F37" s="243">
        <v>23</v>
      </c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13</v>
      </c>
      <c r="F38" s="248">
        <f t="shared" si="12"/>
        <v>23</v>
      </c>
      <c r="G38" s="113">
        <f t="shared" si="2"/>
        <v>32</v>
      </c>
      <c r="H38" s="114">
        <f t="shared" si="12"/>
        <v>0</v>
      </c>
      <c r="I38" s="114">
        <f t="shared" si="12"/>
        <v>0</v>
      </c>
      <c r="J38" s="113">
        <f t="shared" si="3"/>
        <v>32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3</v>
      </c>
      <c r="P38" s="114">
        <f t="shared" si="12"/>
        <v>0</v>
      </c>
      <c r="Q38" s="113">
        <f t="shared" si="9"/>
        <v>3</v>
      </c>
      <c r="R38" s="113">
        <f t="shared" si="10"/>
        <v>29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6955</v>
      </c>
      <c r="E40" s="547">
        <f>E17+E18+E19+E25+E38+E39</f>
        <v>55</v>
      </c>
      <c r="F40" s="547">
        <f aca="true" t="shared" si="13" ref="F40:R40">F17+F18+F19+F25+F38+F39</f>
        <v>23</v>
      </c>
      <c r="G40" s="547">
        <f t="shared" si="13"/>
        <v>6987</v>
      </c>
      <c r="H40" s="547">
        <f t="shared" si="13"/>
        <v>0</v>
      </c>
      <c r="I40" s="547">
        <f t="shared" si="13"/>
        <v>0</v>
      </c>
      <c r="J40" s="547">
        <f t="shared" si="13"/>
        <v>6987</v>
      </c>
      <c r="K40" s="547">
        <f t="shared" si="13"/>
        <v>21</v>
      </c>
      <c r="L40" s="547">
        <f t="shared" si="13"/>
        <v>11</v>
      </c>
      <c r="M40" s="547">
        <f t="shared" si="13"/>
        <v>0</v>
      </c>
      <c r="N40" s="547">
        <f t="shared" si="13"/>
        <v>32</v>
      </c>
      <c r="O40" s="547">
        <f t="shared" si="13"/>
        <v>3</v>
      </c>
      <c r="P40" s="547">
        <f t="shared" si="13"/>
        <v>0</v>
      </c>
      <c r="Q40" s="547">
        <f t="shared" si="13"/>
        <v>35</v>
      </c>
      <c r="R40" s="547">
        <f t="shared" si="13"/>
        <v>6952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03">
      <selection activeCell="D84" sqref="D8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01.01.2011 - 31.03.2011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21</v>
      </c>
      <c r="D85" s="149">
        <f>SUM(D86:D90)+D94</f>
        <v>21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19</v>
      </c>
      <c r="D87" s="153">
        <v>19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</v>
      </c>
      <c r="D90" s="148">
        <f>SUM(D91:D93)</f>
        <v>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>
        <v>1</v>
      </c>
      <c r="D92" s="153">
        <v>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21</v>
      </c>
      <c r="D96" s="149">
        <f>D85+D80+D75+D71+D95</f>
        <v>21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21</v>
      </c>
      <c r="D97" s="149">
        <f>D96+D68+D66</f>
        <v>21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01.01.2011 - 31.03.2011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C116" sqref="C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01.01.2011 - 31.03.2011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2011-04-29T11:44:20Z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