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<sst xmlns="http://schemas.openxmlformats.org/spreadsheetml/2006/main" count="1076" uniqueCount="885">
  <si>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</si>
  <si>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</si>
  <si>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</si>
  <si>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</si>
  <si>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</si>
  <si>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</si>
  <si>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</si>
  <si>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</si>
  <si>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</si>
  <si>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</si>
  <si>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</si>
  <si>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</si>
  <si>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</si>
  <si>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</si>
  <si>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</si>
  <si>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</si>
  <si>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</si>
  <si>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</si>
  <si>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</si>
  <si>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</si>
  <si>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</si>
  <si>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</si>
  <si>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</si>
  <si>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</si>
  <si>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</si>
  <si>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</si>
  <si>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</si>
  <si>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</si>
  <si>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</si>
  <si>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</si>
  <si>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</si>
  <si>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</si>
  <si>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</si>
  <si>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</si>
  <si>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</si>
  <si>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</si>
  <si>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</si>
  <si>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</si>
  <si>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</si>
  <si>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</si>
  <si>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</si>
  <si>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</si>
  <si>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</si>
  <si>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</si>
  <si>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</si>
  <si>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</si>
  <si>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</si>
  <si>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</si>
  <si>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</si>
  <si>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</si>
  <si>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</si>
  <si>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</si>
  <si>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</si>
  <si>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</si>
  <si>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</si>
  <si>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</si>
  <si>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</si>
  <si>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</si>
  <si>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</si>
  <si>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</si>
  <si>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</si>
  <si>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</si>
  <si>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</si>
  <si>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</si>
  <si>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</si>
  <si>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</si>
  <si>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</si>
  <si>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</si>
  <si>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</si>
  <si>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</si>
  <si>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</si>
  <si>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</si>
  <si>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</si>
  <si>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</si>
  <si>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</si>
  <si>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</si>
  <si>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</si>
  <si>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</si>
  <si>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</si>
  <si>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</si>
  <si>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</si>
  <si>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</si>
  <si>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</si>
  <si>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</si>
  <si>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</si>
  <si>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</si>
  <si>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</si>
  <si>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</si>
  <si>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</si>
  <si>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</si>
  <si>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</si>
  <si>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</si>
  <si>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</si>
  <si>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</si>
  <si>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</si>
  <si>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</si>
  <si>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</si>
  <si>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</si>
  <si>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</si>
  <si>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</si>
  <si>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</si>
  <si>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</si>
  <si>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</si>
  <si>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</si>
  <si>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</si>
  <si>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</si>
  <si>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</si>
  <si>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</si>
  <si>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</si>
  <si>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</si>
  <si>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</si>
  <si>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</si>
  <si>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</si>
  <si>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</si>
  <si>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</si>
  <si>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</si>
  <si>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</si>
  <si>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</si>
  <si>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</si>
  <si>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</si>
  <si>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</si>
  <si>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</si>
  <si>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</si>
  <si>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</si>
  <si>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</si>
  <si>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</si>
  <si>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</si>
  <si>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</si>
  <si>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</si>
  <si>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</si>
  <si>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</si>
  <si>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</si>
  <si>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</si>
  <si>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</si>
  <si>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</si>
  <si>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</si>
  <si>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</si>
  <si>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</si>
  <si>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</si>
  <si>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</si>
  <si>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</si>
  <si>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</si>
  <si>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</si>
  <si>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</si>
  <si>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</si>
  <si>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</si>
  <si>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</si>
  <si>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</si>
  <si>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</si>
  <si>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</si>
  <si>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</si>
  <si>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</si>
  <si>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</si>
  <si>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</si>
  <si>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</si>
  <si>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</si>
  <si>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</si>
  <si>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</si>
  <si>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</si>
  <si>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</si>
  <si>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</si>
  <si>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</si>
  <si>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</si>
  <si>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</si>
  <si>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</si>
  <si>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</si>
  <si>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</si>
  <si>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</si>
  <si>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</si>
  <si>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</si>
  <si>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</si>
  <si>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</si>
  <si>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</si>
  <si>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</si>
  <si>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</si>
  <si>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</si>
  <si>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</si>
  <si>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</si>
  <si>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</si>
  <si>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</si>
  <si>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</si>
  <si>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</si>
  <si>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</si>
  <si>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</si>
  <si>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</si>
  <si>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</si>
  <si>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</si>
  <si>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</si>
  <si>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</si>
  <si>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</si>
  <si>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</si>
  <si>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</si>
  <si>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</si>
  <si>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</si>
  <si>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</si>
  <si>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</si>
  <si>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</si>
  <si>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</si>
  <si>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</si>
  <si>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</si>
  <si>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</si>
  <si>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</si>
  <si>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</si>
  <si>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</si>
  <si>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</si>
  <si>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</si>
  <si>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</si>
  <si>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</si>
  <si>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</si>
  <si>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</si>
  <si>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</si>
  <si>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</si>
  <si>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</si>
  <si>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</si>
  <si>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</si>
  <si>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</si>
  <si>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</si>
  <si>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</si>
  <si>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</si>
  <si>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</si>
  <si>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</si>
  <si>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</si>
  <si>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</si>
  <si>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</si>
  <si>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</si>
  <si>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</si>
  <si>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</si>
  <si>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</si>
  <si>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</si>
  <si>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</si>
  <si>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</si>
  <si>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</si>
  <si>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</si>
  <si>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</si>
  <si>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</si>
  <si>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</si>
  <si>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</si>
  <si>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</si>
  <si>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</si>
  <si>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</si>
  <si>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</si>
  <si>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</si>
  <si>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</si>
  <si>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</si>
  <si>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</si>
  <si>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</si>
  <si>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</si>
  <si>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</si>
  <si>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</si>
  <si>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</si>
  <si>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</si>
  <si>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</si>
  <si>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</si>
  <si>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</si>
  <si>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</si>
  <si>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</si>
  <si>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</si>
  <si>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</si>
  <si>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</si>
  <si>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</si>
  <si>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</si>
  <si>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</si>
  <si>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</si>
  <si>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</si>
  <si>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</si>
  <si>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</si>
  <si>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</si>
  <si>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</si>
  <si>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</si>
  <si>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</si>
  <si>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</si>
  <si>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</si>
  <si>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</si>
  <si>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</si>
  <si>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</si>
  <si>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</si>
  <si>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</si>
  <si>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</si>
  <si>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</si>
  <si>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</si>
  <si>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</si>
  <si>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</si>
  <si>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</si>
  <si>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</si>
  <si>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</si>
  <si>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</si>
  <si>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</si>
  <si>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</si>
  <si>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</si>
  <si>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</si>
  <si>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</si>
  <si>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</si>
  <si>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</si>
  <si>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</si>
  <si>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</si>
  <si>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</si>
  <si>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</si>
  <si>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</si>
  <si>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</si>
  <si>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</si>
  <si>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</si>
  <si>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</si>
  <si>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</si>
  <si>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</si>
  <si>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</si>
  <si>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</si>
  <si>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</si>
  <si>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</si>
  <si>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</si>
  <si>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</si>
  <si>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</si>
  <si>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</si>
  <si>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</si>
  <si>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</si>
  <si>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</si>
  <si>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</si>
  <si>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</si>
  <si>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</si>
  <si>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</si>
  <si>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</si>
  <si>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</si>
  <si>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</si>
  <si>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</si>
  <si>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</si>
  <si>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</si>
  <si>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</si>
  <si>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</si>
  <si>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</si>
  <si>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</si>
  <si>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</si>
  <si>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</si>
  <si>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</si>
  <si>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</si>
  <si>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</si>
  <si>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</si>
  <si>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</si>
  <si>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</si>
  <si>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</si>
  <si>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</si>
  <si>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</si>
  <si>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</si>
  <si>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</si>
  <si>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</si>
  <si>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</si>
  <si>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</si>
  <si>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</si>
  <si>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</si>
  <si>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</si>
  <si>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</si>
  <si>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</si>
  <si>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</si>
  <si>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</si>
  <si>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</si>
  <si>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</si>
  <si>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</si>
  <si>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</si>
  <si>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</si>
  <si>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</si>
  <si>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</si>
  <si>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</si>
  <si>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</si>
  <si>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</si>
  <si>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</si>
  <si>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</si>
  <si>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</si>
  <si>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</si>
  <si>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</si>
  <si>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</si>
  <si>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</si>
  <si>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</si>
  <si>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</si>
  <si>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</si>
  <si>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</si>
  <si>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</si>
  <si>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</si>
  <si>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</si>
  <si>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</si>
  <si>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</si>
  <si>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</si>
  <si>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</si>
  <si>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</si>
  <si>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</si>
  <si>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</si>
  <si>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</si>
  <si>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</si>
  <si>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</si>
  <si>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</si>
  <si>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</si>
  <si>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</si>
  <si>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</si>
  <si>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</si>
  <si>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</si>
  <si>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</si>
  <si>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</si>
  <si>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</si>
  <si>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</si>
  <si>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</si>
  <si>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</si>
  <si>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</si>
  <si>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</si>
  <si>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</si>
  <si>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</si>
  <si>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</si>
  <si>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</si>
  <si>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</si>
  <si>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</si>
  <si>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</si>
  <si>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</si>
  <si>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</si>
  <si>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</si>
  <si>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</si>
  <si>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</si>
  <si>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</si>
  <si>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</si>
  <si>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</si>
  <si>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</si>
  <si>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</si>
  <si>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</si>
  <si>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</si>
  <si>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</si>
  <si>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</si>
  <si>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</si>
  <si>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</si>
  <si>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</si>
  <si>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</si>
  <si>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</si>
  <si>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</si>
  <si>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</si>
  <si>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</si>
  <si>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</si>
  <si>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</si>
  <si>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</si>
  <si>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</si>
  <si>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</si>
  <si>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</si>
  <si>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</si>
  <si>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</si>
  <si>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</si>
  <si>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</si>
  <si>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</si>
  <si>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</si>
  <si>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</si>
  <si>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</si>
  <si>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</si>
  <si>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</si>
  <si>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</si>
  <si>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</si>
  <si>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</si>
  <si>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</si>
  <si>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</si>
  <si>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</si>
  <si>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</si>
  <si>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</si>
  <si>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</si>
  <si>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</si>
  <si>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</si>
  <si>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</si>
  <si>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</si>
  <si>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</si>
  <si>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</si>
  <si>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</si>
  <si>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</si>
  <si>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</si>
  <si>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</si>
  <si>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</si>
  <si>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</si>
  <si>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</si>
  <si>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</si>
  <si>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</si>
  <si>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</si>
  <si>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</si>
  <si>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</si>
  <si>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</si>
  <si>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</si>
  <si>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</si>
  <si>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</si>
  <si>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</si>
  <si>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</si>
  <si>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</si>
  <si>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</si>
  <si>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</si>
  <si>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</si>
  <si>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</si>
  <si>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</si>
  <si>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</si>
  <si>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</si>
  <si>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</si>
  <si>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</si>
  <si>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</si>
  <si>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</si>
  <si>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</si>
  <si>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</si>
  <si>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</si>
  <si>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</si>
  <si>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</si>
  <si>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</si>
  <si>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</si>
  <si>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</si>
  <si>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</si>
  <si>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</si>
  <si>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</si>
  <si>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</si>
  <si>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</si>
  <si>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</si>
  <si>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</si>
  <si>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</si>
  <si>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</si>
  <si>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</si>
  <si>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</si>
  <si>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</si>
  <si>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</si>
  <si>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</si>
  <si>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</si>
  <si>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</si>
  <si>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</si>
  <si>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</si>
  <si>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</si>
  <si>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</si>
  <si>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</si>
  <si>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</si>
  <si>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</si>
  <si>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</si>
  <si>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</si>
  <si>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</si>
  <si>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</si>
  <si>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</si>
  <si>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</si>
  <si>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</si>
  <si>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</si>
  <si>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</si>
  <si>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</si>
  <si>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</si>
  <si>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</si>
  <si>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</si>
  <si>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</si>
  <si>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</si>
  <si>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</si>
  <si>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</si>
  <si>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</si>
  <si>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</si>
  <si>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</si>
  <si>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</si>
  <si>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</si>
  <si>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</si>
  <si>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</si>
  <si>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</si>
  <si>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</si>
  <si>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</si>
  <si>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</si>
  <si>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</si>
  <si>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</si>
  <si>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</si>
  <si>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</si>
  <si>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</si>
  <si>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</si>
  <si>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</si>
  <si>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</si>
  <si>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</si>
  <si>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</si>
  <si>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</si>
  <si>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</si>
  <si>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</si>
  <si>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</si>
  <si>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</si>
  <si>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</si>
  <si>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</si>
  <si>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</si>
  <si>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</si>
  <si>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</si>
  <si>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</si>
  <si>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</si>
  <si>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</si>
  <si>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</si>
  <si>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</si>
  <si>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</si>
  <si>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</si>
  <si>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</si>
  <si>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</si>
  <si>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</si>
  <si>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</si>
  <si>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</si>
  <si>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</si>
  <si>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</si>
  <si>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</si>
  <si>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</si>
  <si>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</si>
  <si>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</si>
  <si>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</si>
  <si>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</si>
  <si>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</si>
  <si>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</si>
  <si>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</si>
  <si>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</si>
  <si>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</si>
  <si>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</si>
  <si>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</si>
  <si>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</si>
  <si>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</si>
  <si>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</si>
  <si>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</si>
  <si>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</si>
  <si>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</si>
  <si>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</si>
  <si>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</si>
  <si>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</si>
  <si>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</si>
  <si>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</si>
  <si>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</si>
  <si>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</si>
  <si>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</si>
  <si>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</si>
  <si>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</si>
  <si>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</si>
  <si>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</si>
  <si>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</si>
  <si>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</si>
  <si>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</si>
  <si>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</si>
  <si>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</si>
  <si>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</si>
  <si>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</si>
  <si>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</si>
  <si>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</si>
  <si>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</si>
  <si>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</si>
  <si>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</si>
  <si>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</si>
  <si>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</si>
  <si>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</si>
  <si>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</si>
  <si>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</si>
  <si>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</si>
  <si>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</si>
  <si>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</si>
  <si>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</si>
  <si>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</si>
  <si>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</si>
  <si>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</si>
  <si>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</si>
  <si>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</si>
  <si>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</si>
  <si>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</si>
  <si>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</si>
  <si>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</si>
  <si>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</si>
  <si>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</si>
  <si>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</si>
  <si>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</si>
  <si>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</si>
  <si>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</si>
  <si>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</si>
  <si>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</si>
  <si>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</si>
  <si>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</si>
  <si>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</si>
  <si>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</si>
  <si>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</si>
  <si>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</si>
  <si>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</si>
  <si>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</si>
  <si>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</si>
  <si>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</si>
  <si>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</si>
  <si>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</si>
  <si>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</si>
  <si>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</si>
  <si>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</si>
  <si>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</si>
  <si>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</si>
  <si>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</si>
  <si>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</si>
  <si>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</si>
  <si>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</si>
  <si>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</si>
  <si>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</si>
  <si>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</si>
  <si>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</si>
  <si>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</si>
  <si>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</si>
  <si>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</si>
  <si>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</si>
  <si>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</si>
  <si>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</si>
  <si>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</si>
  <si>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</si>
  <si>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</si>
  <si>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</si>
  <si>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</si>
  <si>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</si>
  <si>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</si>
  <si>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</si>
  <si>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</si>
  <si>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</si>
  <si>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</si>
  <si>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</si>
  <si>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</si>
  <si>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</si>
  <si>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</si>
  <si>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</si>
  <si>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</si>
  <si>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</si>
  <si>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</si>
  <si>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</si>
  <si>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</si>
  <si>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</si>
  <si>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</si>
  <si>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</si>
  <si>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</si>
  <si>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</si>
  <si>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</si>
  <si>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</si>
  <si>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</si>
  <si>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</si>
  <si>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</si>
  <si>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</si>
  <si>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</si>
  <si>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</si>
  <si>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</si>
  <si>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</si>
  <si>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</si>
  <si>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</si>
  <si>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</si>
  <si>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</si>
  <si>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</si>
  <si>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</si>
  <si>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</si>
  <si>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</si>
  <si>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</si>
  <si>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</si>
  <si>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</si>
  <si>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</si>
  <si>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</si>
  <si>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</si>
  <si>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</si>
  <si>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</si>
  <si>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</si>
  <si>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</si>
  <si>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</si>
  <si>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</si>
  <si>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</si>
  <si>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</si>
  <si>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</si>
  <si>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</si>
  <si>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</si>
  <si>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</si>
  <si>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</si>
  <si>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</si>
  <si>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</si>
  <si>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</si>
  <si>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</si>
  <si>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</si>
  <si>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</si>
  <si>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</si>
  <si>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</si>
  <si>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</si>
  <si>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</si>
  <si>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</si>
  <si>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</si>
  <si>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</si>
  <si>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</si>
  <si>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</si>
  <si>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</si>
  <si>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</si>
  <si>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</si>
  <si>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</si>
  <si>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</si>
  <si>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</si>
  <si>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</si>
  <si>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</si>
  <si>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</si>
  <si>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</si>
  <si>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</si>
  <si>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</si>
  <si>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</si>
  <si>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</si>
  <si>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</si>
  <si>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</si>
  <si>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</si>
  <si>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</si>
  <si>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</si>
  <si>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</si>
  <si>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</si>
  <si>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</si>
  <si>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</si>
  <si>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</si>
  <si>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</si>
  <si>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</si>
  <si>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</si>
  <si>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</si>
  <si>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</si>
  <si>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</si>
  <si>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</si>
  <si>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</si>
  <si>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</si>
  <si>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</si>
  <si>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</si>
  <si>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</si>
  <si>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</si>
  <si>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</si>
  <si>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</si>
  <si>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</si>
  <si>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</si>
  <si>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</si>
  <si>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</si>
  <si>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</si>
  <si>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</si>
  <si>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</si>
  <si>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</si>
  <si>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</si>
  <si>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</si>
  <si>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</si>
  <si>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</si>
  <si>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</si>
  <si>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</si>
  <si>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</si>
  <si>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</si>
  <si>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</si>
  <si>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</si>
  <si>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</si>
  <si>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</si>
  <si>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</si>
  <si>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</si>
  <si>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</si>
  <si>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</si>
  <si>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</si>
  <si>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</si>
  <si>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</si>
  <si>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</si>
  <si>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</si>
  <si>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</si>
  <si>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</si>
  <si>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</si>
  <si>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</si>
  <si>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</si>
  <si>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</si>
  <si>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</si>
  <si>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</si>
  <si>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</si>
  <si>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</si>
  <si>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</si>
  <si>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</si>
  <si>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</si>
  <si>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</si>
  <si>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</si>
  <si>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</si>
  <si>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</si>
  <si>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</si>
  <si>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</si>
  <si>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</si>
  <si>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</si>
  <si>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</si>
  <si>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</si>
  <si>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</si>
  <si>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</si>
  <si>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</si>
  <si>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</si>
  <si>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</si>
  <si>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</si>
  <si>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</si>
  <si>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</si>
  <si>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</si>
  <si>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</si>
  <si>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</si>
  <si>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</si>
  <si>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</si>
  <si>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</si>
  <si>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</si>
  <si>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</si>
  <si>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</si>
  <si>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</si>
  <si>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</si>
  <si>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</si>
  <si>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 xml:space="preserve"> Към 31.12.2008 г.</t>
  </si>
  <si>
    <t>/Катя Маркова-Вълчанова/</t>
  </si>
  <si>
    <t xml:space="preserve">                         /Катя Маркова-Вълчанова/</t>
  </si>
  <si>
    <t xml:space="preserve">       /Катя Маркова-Вълчанова/</t>
  </si>
  <si>
    <t xml:space="preserve">                       /Катя Маркова-Вълчанова/</t>
  </si>
  <si>
    <t xml:space="preserve">                 /Катя Маркова-Вълчанова/</t>
  </si>
  <si>
    <t>Съставител:……………                                                   Ръководител:…………………</t>
  </si>
  <si>
    <t>/Перфект М ЕООД/                                                               /Катя Маркова-Вълчанова/</t>
  </si>
  <si>
    <t>Дата на съставяне: гр.Хасково 27.03.2009 г.</t>
  </si>
  <si>
    <t>27.03.2009 г.</t>
  </si>
  <si>
    <t xml:space="preserve">Дата на съставяне: гр.Хасково  27.03.2009 г.                            </t>
  </si>
  <si>
    <t xml:space="preserve">Дата  на съставяне: гр.Хасково  27.03.2009 г.                                                                                                                       </t>
  </si>
  <si>
    <t xml:space="preserve">Дата на съставяне: гр.Хасково  27.03.2009 г.                     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</si>
</sst>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863</v>
      </c>
      <c r="F3" s="217" t="s">
        <v>2</v>
      </c>
      <c r="G3" s="172"/>
      <c r="H3" s="575">
        <v>126722797</v>
      </c>
    </row>
    <row r="4" spans="1:8" ht="15">
      <c r="A4" s="581" t="s">
        <v>3</v>
      </c>
      <c r="B4" s="587"/>
      <c r="C4" s="587"/>
      <c r="D4" s="587"/>
      <c r="E4" s="574" t="s">
        <v>864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4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715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715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</v>
      </c>
      <c r="D16" s="151">
        <v>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715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</v>
      </c>
      <c r="D19" s="155">
        <f>SUM(D11:D18)</f>
        <v>9</v>
      </c>
      <c r="E19" s="237" t="s">
        <v>53</v>
      </c>
      <c r="F19" s="242" t="s">
        <v>54</v>
      </c>
      <c r="G19" s="152">
        <v>109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109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-31</v>
      </c>
      <c r="H27" s="154">
        <f>SUM(H28:H30)</f>
        <v>-25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-31</v>
      </c>
      <c r="H29" s="316">
        <v>-25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-15</v>
      </c>
      <c r="H32" s="316">
        <v>-6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-46</v>
      </c>
      <c r="H33" s="154">
        <f>H27+H31+H32</f>
        <v>-31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1873</v>
      </c>
      <c r="H36" s="154">
        <f>H25+H17+H33</f>
        <v>684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</v>
      </c>
      <c r="D55" s="155">
        <f>D19+D20+D21+D27+D32+D45+D51+D53+D54</f>
        <v>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916</v>
      </c>
      <c r="D61" s="151">
        <v>696</v>
      </c>
      <c r="E61" s="243" t="s">
        <v>189</v>
      </c>
      <c r="F61" s="272" t="s">
        <v>190</v>
      </c>
      <c r="G61" s="154">
        <f>SUM(G62:G68)</f>
        <v>119</v>
      </c>
      <c r="H61" s="154">
        <f>SUM(H62:H68)</f>
        <v>276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>
        <v>160</v>
      </c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1076</v>
      </c>
      <c r="D64" s="155">
        <f>SUM(D58:D63)</f>
        <v>696</v>
      </c>
      <c r="E64" s="237" t="s">
        <v>200</v>
      </c>
      <c r="F64" s="242" t="s">
        <v>201</v>
      </c>
      <c r="G64" s="152">
        <v>10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268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6</v>
      </c>
    </row>
    <row r="67" spans="1:8" ht="15">
      <c r="A67" s="235" t="s">
        <v>207</v>
      </c>
      <c r="B67" s="241" t="s">
        <v>208</v>
      </c>
      <c r="C67" s="151"/>
      <c r="D67" s="151">
        <v>85</v>
      </c>
      <c r="E67" s="237" t="s">
        <v>209</v>
      </c>
      <c r="F67" s="242" t="s">
        <v>210</v>
      </c>
      <c r="G67" s="152">
        <v>2</v>
      </c>
      <c r="H67" s="152">
        <v>1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>
        <v>1</v>
      </c>
    </row>
    <row r="69" spans="1:8" ht="15">
      <c r="A69" s="235" t="s">
        <v>215</v>
      </c>
      <c r="B69" s="241" t="s">
        <v>216</v>
      </c>
      <c r="C69" s="151"/>
      <c r="D69" s="151">
        <v>104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119</v>
      </c>
      <c r="H71" s="161">
        <f>H59+H60+H61+H69+H70</f>
        <v>276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</v>
      </c>
      <c r="D72" s="151">
        <v>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</v>
      </c>
      <c r="D75" s="155">
        <f>SUM(D67:D74)</f>
        <v>199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119</v>
      </c>
      <c r="H79" s="162">
        <f>H71+H74+H75+H76</f>
        <v>276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892</v>
      </c>
      <c r="D88" s="151">
        <v>56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893</v>
      </c>
      <c r="D91" s="155">
        <f>SUM(D87:D90)</f>
        <v>56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1984</v>
      </c>
      <c r="D93" s="155">
        <f>D64+D75+D84+D91+D92</f>
        <v>951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1992</v>
      </c>
      <c r="D94" s="164">
        <f>D93+D55</f>
        <v>960</v>
      </c>
      <c r="E94" s="449" t="s">
        <v>270</v>
      </c>
      <c r="F94" s="289" t="s">
        <v>271</v>
      </c>
      <c r="G94" s="165">
        <f>G36+G39+G55+G79</f>
        <v>1992</v>
      </c>
      <c r="H94" s="165">
        <f>H36+H39+H55+H79</f>
        <v>960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5" t="s">
        <v>878</v>
      </c>
      <c r="D98" s="585"/>
      <c r="E98" s="585"/>
      <c r="F98" s="170"/>
      <c r="G98" s="171"/>
      <c r="H98" s="172"/>
      <c r="M98" s="157"/>
    </row>
    <row r="99" spans="3:8" ht="15">
      <c r="C99" s="45"/>
      <c r="D99" s="1" t="s">
        <v>879</v>
      </c>
      <c r="E99" s="45"/>
      <c r="F99" s="170"/>
      <c r="G99" s="171"/>
      <c r="H99" s="172"/>
    </row>
    <row r="100" spans="1:5" ht="15">
      <c r="A100" s="173"/>
      <c r="B100" s="173"/>
      <c r="C100" s="585"/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03937007874015748" right="0.2362204724409449" top="0.03937007874015748" bottom="0.3937007874015748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0" t="str">
        <f>'справка №1-БАЛАНС'!E3</f>
        <v>"Форуком Фонд Имоти" АДСИЦ</v>
      </c>
      <c r="C2" s="590"/>
      <c r="D2" s="590"/>
      <c r="E2" s="590"/>
      <c r="F2" s="578" t="s">
        <v>2</v>
      </c>
      <c r="G2" s="578"/>
      <c r="H2" s="525">
        <f>'справка №1-БАЛАНС'!H3</f>
        <v>126722797</v>
      </c>
    </row>
    <row r="3" spans="1:8" ht="15">
      <c r="A3" s="467" t="s">
        <v>274</v>
      </c>
      <c r="B3" s="590" t="str">
        <f>'справка №1-БАЛАНС'!E4</f>
        <v> Неконсолидиран</v>
      </c>
      <c r="C3" s="590"/>
      <c r="D3" s="590"/>
      <c r="E3" s="590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 Към 31.12.2008 г.</v>
      </c>
      <c r="C4" s="577"/>
      <c r="D4" s="577"/>
      <c r="E4" s="314"/>
      <c r="F4" s="466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178</v>
      </c>
      <c r="D9" s="46">
        <v>331</v>
      </c>
      <c r="E9" s="298" t="s">
        <v>284</v>
      </c>
      <c r="F9" s="548" t="s">
        <v>285</v>
      </c>
      <c r="G9" s="549">
        <v>447</v>
      </c>
      <c r="H9" s="549"/>
    </row>
    <row r="10" spans="1:8" ht="12">
      <c r="A10" s="298" t="s">
        <v>286</v>
      </c>
      <c r="B10" s="299" t="s">
        <v>287</v>
      </c>
      <c r="C10" s="46">
        <v>426</v>
      </c>
      <c r="D10" s="46">
        <v>290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>
        <v>1</v>
      </c>
      <c r="D11" s="46">
        <v>1</v>
      </c>
      <c r="E11" s="300" t="s">
        <v>292</v>
      </c>
      <c r="F11" s="548" t="s">
        <v>293</v>
      </c>
      <c r="G11" s="549"/>
      <c r="H11" s="549"/>
    </row>
    <row r="12" spans="1:8" ht="12">
      <c r="A12" s="298" t="s">
        <v>294</v>
      </c>
      <c r="B12" s="299" t="s">
        <v>295</v>
      </c>
      <c r="C12" s="46">
        <v>83</v>
      </c>
      <c r="D12" s="46">
        <v>79</v>
      </c>
      <c r="E12" s="300" t="s">
        <v>78</v>
      </c>
      <c r="F12" s="548" t="s">
        <v>296</v>
      </c>
      <c r="G12" s="549"/>
      <c r="H12" s="549"/>
    </row>
    <row r="13" spans="1:18" ht="12">
      <c r="A13" s="298" t="s">
        <v>297</v>
      </c>
      <c r="B13" s="299" t="s">
        <v>298</v>
      </c>
      <c r="C13" s="46">
        <v>13</v>
      </c>
      <c r="D13" s="46">
        <v>10</v>
      </c>
      <c r="E13" s="301" t="s">
        <v>51</v>
      </c>
      <c r="F13" s="550" t="s">
        <v>299</v>
      </c>
      <c r="G13" s="547">
        <f>SUM(G9:G12)</f>
        <v>447</v>
      </c>
      <c r="H13" s="547">
        <f>SUM(H9:H12)</f>
        <v>0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/>
      <c r="D14" s="46"/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>
        <v>-220</v>
      </c>
      <c r="D15" s="47">
        <v>-696</v>
      </c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481</v>
      </c>
      <c r="D19" s="49">
        <f>SUM(D9:D15)+D16</f>
        <v>15</v>
      </c>
      <c r="E19" s="304" t="s">
        <v>316</v>
      </c>
      <c r="F19" s="551" t="s">
        <v>317</v>
      </c>
      <c r="G19" s="549">
        <v>19</v>
      </c>
      <c r="H19" s="549">
        <v>5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>
        <v>4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3" t="s">
        <v>333</v>
      </c>
      <c r="G24" s="547">
        <f>SUM(G19:G23)</f>
        <v>19</v>
      </c>
      <c r="H24" s="547">
        <f>SUM(H19:H23)</f>
        <v>9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481</v>
      </c>
      <c r="D28" s="50">
        <f>D26+D19</f>
        <v>15</v>
      </c>
      <c r="E28" s="127" t="s">
        <v>338</v>
      </c>
      <c r="F28" s="553" t="s">
        <v>339</v>
      </c>
      <c r="G28" s="547">
        <f>G13+G15+G24</f>
        <v>466</v>
      </c>
      <c r="H28" s="547">
        <f>H13+H15+H24</f>
        <v>9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3" t="s">
        <v>343</v>
      </c>
      <c r="G30" s="53">
        <f>IF((C28-G28)&gt;0,C28-G28,0)</f>
        <v>15</v>
      </c>
      <c r="H30" s="53">
        <f>IF((D28-H28)&gt;0,D28-H28,0)</f>
        <v>6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344</v>
      </c>
      <c r="C31" s="46"/>
      <c r="D31" s="46"/>
      <c r="E31" s="296" t="s">
        <v>855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481</v>
      </c>
      <c r="D33" s="49">
        <f>D28-D31+D32</f>
        <v>15</v>
      </c>
      <c r="E33" s="127" t="s">
        <v>352</v>
      </c>
      <c r="F33" s="553" t="s">
        <v>353</v>
      </c>
      <c r="G33" s="53">
        <f>G32-G31+G28</f>
        <v>466</v>
      </c>
      <c r="H33" s="53">
        <f>H32-H31+H28</f>
        <v>9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3" t="s">
        <v>357</v>
      </c>
      <c r="G34" s="547">
        <f>IF((C33-G33)&gt;0,C33-G33,0)</f>
        <v>15</v>
      </c>
      <c r="H34" s="547">
        <f>IF((D33-H33)&gt;0,D33-H33,0)</f>
        <v>6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7" t="s">
        <v>369</v>
      </c>
      <c r="G39" s="558">
        <f>IF(G34&gt;0,IF(C35+G34&lt;0,0,C35+G34),IF(C34-C35&lt;0,C35-C34,0))</f>
        <v>15</v>
      </c>
      <c r="H39" s="558">
        <f>IF(H34&gt;0,IF(D35+H34&lt;0,0,D35+H34),IF(D34-D35&lt;0,D35-D34,0))</f>
        <v>6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0" t="s">
        <v>376</v>
      </c>
      <c r="G41" s="52">
        <f>IF(C39=0,IF(G39-G40&gt;0,G39-G40+C40,0),IF(C39-C40&lt;0,C40-C39+G40,0))</f>
        <v>15</v>
      </c>
      <c r="H41" s="52">
        <f>IF(D39=0,IF(H39-H40&gt;0,H39-H40+D40,0),IF(D39-D40&lt;0,D40-D39+H40,0))</f>
        <v>6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481</v>
      </c>
      <c r="D42" s="53">
        <f>D33+D35+D39</f>
        <v>15</v>
      </c>
      <c r="E42" s="128" t="s">
        <v>379</v>
      </c>
      <c r="F42" s="129" t="s">
        <v>380</v>
      </c>
      <c r="G42" s="53">
        <f>G39+G33</f>
        <v>481</v>
      </c>
      <c r="H42" s="53">
        <f>H39+H33</f>
        <v>15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79" t="s">
        <v>861</v>
      </c>
      <c r="B45" s="579"/>
      <c r="C45" s="579"/>
      <c r="D45" s="579"/>
      <c r="E45" s="57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881</v>
      </c>
      <c r="C48" s="427" t="s">
        <v>381</v>
      </c>
      <c r="D48" s="588" t="s">
        <v>870</v>
      </c>
      <c r="E48" s="588"/>
      <c r="F48" s="588"/>
      <c r="G48" s="588"/>
      <c r="H48" s="588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873</v>
      </c>
      <c r="G49" s="562"/>
      <c r="H49" s="562"/>
    </row>
    <row r="50" spans="1:8" ht="12.75" customHeight="1">
      <c r="A50" s="560"/>
      <c r="B50" s="561"/>
      <c r="C50" s="428"/>
      <c r="D50" s="589"/>
      <c r="E50" s="589"/>
      <c r="F50" s="589"/>
      <c r="G50" s="589"/>
      <c r="H50" s="589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9" bottom="0.984251968503937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31.12.2008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412</v>
      </c>
      <c r="D10" s="54">
        <v>321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-690</v>
      </c>
      <c r="D11" s="54">
        <v>-566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-100</v>
      </c>
      <c r="D13" s="54">
        <v>-88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</v>
      </c>
      <c r="D14" s="54">
        <v>29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18</v>
      </c>
      <c r="D16" s="54">
        <v>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</v>
      </c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-367</v>
      </c>
      <c r="D20" s="55">
        <f>SUM(D10:D19)</f>
        <v>-301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1204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1204</v>
      </c>
      <c r="D42" s="55">
        <f>SUM(D34:D41)</f>
        <v>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837</v>
      </c>
      <c r="D43" s="55">
        <f>D42+D32+D20</f>
        <v>-297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56</v>
      </c>
      <c r="D44" s="132">
        <v>353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893</v>
      </c>
      <c r="D45" s="55">
        <f>D44+D43</f>
        <v>56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893</v>
      </c>
      <c r="D46" s="56">
        <v>56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0"/>
      <c r="D50" s="58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0"/>
      <c r="D52" s="580"/>
      <c r="G52" s="133"/>
      <c r="H52" s="133"/>
    </row>
    <row r="53" spans="1:8" ht="12">
      <c r="A53" s="318"/>
      <c r="B53" s="318" t="s">
        <v>874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06" right="0.24" top="0.39" bottom="0.984251968503937" header="0.24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460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31.12.2008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715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-31</v>
      </c>
      <c r="K11" s="60"/>
      <c r="L11" s="344">
        <f>SUM(C11:K11)</f>
        <v>684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715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-31</v>
      </c>
      <c r="K15" s="61">
        <f t="shared" si="2"/>
        <v>0</v>
      </c>
      <c r="L15" s="344">
        <f t="shared" si="1"/>
        <v>684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-15</v>
      </c>
      <c r="K16" s="60"/>
      <c r="L16" s="344">
        <f t="shared" si="1"/>
        <v>-15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1095</v>
      </c>
      <c r="D28" s="60">
        <v>109</v>
      </c>
      <c r="E28" s="60"/>
      <c r="F28" s="60"/>
      <c r="G28" s="60"/>
      <c r="H28" s="60"/>
      <c r="I28" s="60"/>
      <c r="J28" s="60"/>
      <c r="K28" s="60"/>
      <c r="L28" s="344">
        <f t="shared" si="1"/>
        <v>1204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1810</v>
      </c>
      <c r="D29" s="59">
        <f aca="true" t="shared" si="6" ref="D29:M29">D17+D20+D21+D24+D28+D27+D15+D16</f>
        <v>109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-46</v>
      </c>
      <c r="K29" s="59">
        <f t="shared" si="6"/>
        <v>0</v>
      </c>
      <c r="L29" s="344">
        <f t="shared" si="1"/>
        <v>1873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1810</v>
      </c>
      <c r="D32" s="59">
        <f t="shared" si="7"/>
        <v>109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-46</v>
      </c>
      <c r="K32" s="59">
        <f t="shared" si="7"/>
        <v>0</v>
      </c>
      <c r="L32" s="344">
        <f t="shared" si="1"/>
        <v>1873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883</v>
      </c>
      <c r="B38" s="19"/>
      <c r="C38" s="15"/>
      <c r="D38" s="592" t="s">
        <v>521</v>
      </c>
      <c r="E38" s="592"/>
      <c r="F38" s="592"/>
      <c r="G38" s="592"/>
      <c r="H38" s="592"/>
      <c r="I38" s="592"/>
      <c r="J38" s="15" t="s">
        <v>857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875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692913385826772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"Форуком Фонд Имоти"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598" t="s">
        <v>5</v>
      </c>
      <c r="B3" s="599"/>
      <c r="C3" s="601" t="str">
        <f>'справка №1-БАЛАНС'!E5</f>
        <v> Към 31.12.2008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2" t="s">
        <v>529</v>
      </c>
      <c r="R5" s="612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3"/>
      <c r="R6" s="613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>
        <v>10</v>
      </c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1</v>
      </c>
      <c r="L14" s="65">
        <v>1</v>
      </c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10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1</v>
      </c>
      <c r="L17" s="75">
        <f>SUM(L9:L16)</f>
        <v>1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0</v>
      </c>
      <c r="E40" s="438">
        <f>E17+E18+E19+E25+E38+E39</f>
        <v>10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1</v>
      </c>
      <c r="L40" s="438">
        <f t="shared" si="13"/>
        <v>1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9"/>
      <c r="L44" s="609"/>
      <c r="M44" s="609"/>
      <c r="N44" s="609"/>
      <c r="O44" s="610" t="s">
        <v>781</v>
      </c>
      <c r="P44" s="611"/>
      <c r="Q44" s="611"/>
      <c r="R44" s="611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874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383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31.12.2008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13</v>
      </c>
      <c r="D33" s="105">
        <f>SUM(D34:D37)</f>
        <v>13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13</v>
      </c>
      <c r="D35" s="108">
        <v>13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</v>
      </c>
      <c r="D43" s="104">
        <f>D24+D28+D29+D31+D30+D32+D33+D38</f>
        <v>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15</v>
      </c>
      <c r="D44" s="103">
        <f>D43+D21+D19+D9</f>
        <v>15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119</v>
      </c>
      <c r="D85" s="104">
        <f>SUM(D86:D90)+D94</f>
        <v>119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10</v>
      </c>
      <c r="D87" s="108">
        <v>10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119</v>
      </c>
      <c r="D96" s="104">
        <f>D85+D80+D75+D71+D95</f>
        <v>119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119</v>
      </c>
      <c r="D97" s="104">
        <f>D96+D68+D66</f>
        <v>119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880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31.12.2008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880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877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31.12.2008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856</v>
      </c>
      <c r="D153" s="631"/>
      <c r="E153" s="631"/>
      <c r="F153" s="631"/>
    </row>
    <row r="154" spans="3:5" ht="12.75">
      <c r="C154" s="516" t="s">
        <v>874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b2</cp:lastModifiedBy>
  <cp:lastPrinted>2009-03-26T09:51:07Z</cp:lastPrinted>
  <dcterms:created xsi:type="dcterms:W3CDTF">2000-06-29T12:02:40Z</dcterms:created>
  <dcterms:modified xsi:type="dcterms:W3CDTF">2009-03-26T09:51:11Z</dcterms:modified>
  <cp:category/>
  <cp:version/>
  <cp:contentType/>
  <cp:contentStatus/>
</cp:coreProperties>
</file>