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5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<sst xmlns="http://schemas.openxmlformats.org/spreadsheetml/2006/main" count="1078" uniqueCount="874">
  <si>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</si>
  <si>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</si>
  <si>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</si>
  <si>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</si>
  <si>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</si>
  <si>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</si>
  <si>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</si>
  <si>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</si>
  <si>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</si>
  <si>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</si>
  <si>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</si>
  <si>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</si>
  <si>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</si>
  <si>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</si>
  <si>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</si>
  <si>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</si>
  <si>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</si>
  <si>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</si>
  <si>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</si>
  <si>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</si>
  <si>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</si>
  <si>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</si>
  <si>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</si>
  <si>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</si>
  <si>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</si>
  <si>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</si>
  <si>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</si>
  <si>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</si>
  <si>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</si>
  <si>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</si>
  <si>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</si>
  <si>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</si>
  <si>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</si>
  <si>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</si>
  <si>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</si>
  <si>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</si>
  <si>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</si>
  <si>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</si>
  <si>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</si>
  <si>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</si>
  <si>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</si>
  <si>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</si>
  <si>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</si>
  <si>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</si>
  <si>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</si>
  <si>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</si>
  <si>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</si>
  <si>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</si>
  <si>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</si>
  <si>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</si>
  <si>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</si>
  <si>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</si>
  <si>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</si>
  <si>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</si>
  <si>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</si>
  <si>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</si>
  <si>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</si>
  <si>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</si>
  <si>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</si>
  <si>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</si>
  <si>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</si>
  <si>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</si>
  <si>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</si>
  <si>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</si>
  <si>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</si>
  <si>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</si>
  <si>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</si>
  <si>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</si>
  <si>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</si>
  <si>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</si>
  <si>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</si>
  <si>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</si>
  <si>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</si>
  <si>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</si>
  <si>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</si>
  <si>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</si>
  <si>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</si>
  <si>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</si>
  <si>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</si>
  <si>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</si>
  <si>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</si>
  <si>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</si>
  <si>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</si>
  <si>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</si>
  <si>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</si>
  <si>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</si>
  <si>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</si>
  <si>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</si>
  <si>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</si>
  <si>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</si>
  <si>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</si>
  <si>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</si>
  <si>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</si>
  <si>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</si>
  <si>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</si>
  <si>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</si>
  <si>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</si>
  <si>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</si>
  <si>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</si>
  <si>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</si>
  <si>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</si>
  <si>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</si>
  <si>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</si>
  <si>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</si>
  <si>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</si>
  <si>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</si>
  <si>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</si>
  <si>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</si>
  <si>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</si>
  <si>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</si>
  <si>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</si>
  <si>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</si>
  <si>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</si>
  <si>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</si>
  <si>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</si>
  <si>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</si>
  <si>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</si>
  <si>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</si>
  <si>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</si>
  <si>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</si>
  <si>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</si>
  <si>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</si>
  <si>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</si>
  <si>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</si>
  <si>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</si>
  <si>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</si>
  <si>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</si>
  <si>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</si>
  <si>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</si>
  <si>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</si>
  <si>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</si>
  <si>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</si>
  <si>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</si>
  <si>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</si>
  <si>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</si>
  <si>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</si>
  <si>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</si>
  <si>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</si>
  <si>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</si>
  <si>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</si>
  <si>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</si>
  <si>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</si>
  <si>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</si>
  <si>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</si>
  <si>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</si>
  <si>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</si>
  <si>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</si>
  <si>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</si>
  <si>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</si>
  <si>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</si>
  <si>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</si>
  <si>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</si>
  <si>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</si>
  <si>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</si>
  <si>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</si>
  <si>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</si>
  <si>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</si>
  <si>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</si>
  <si>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</si>
  <si>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</si>
  <si>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</si>
  <si>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</si>
  <si>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</si>
  <si>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</si>
  <si>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</si>
  <si>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</si>
  <si>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</si>
  <si>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</si>
  <si>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</si>
  <si>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</si>
  <si>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</si>
  <si>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</si>
  <si>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</si>
  <si>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</si>
  <si>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</si>
  <si>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</si>
  <si>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</si>
  <si>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</si>
  <si>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</si>
  <si>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</si>
  <si>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</si>
  <si>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</si>
  <si>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</si>
  <si>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</si>
  <si>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</si>
  <si>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</si>
  <si>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</si>
  <si>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</si>
  <si>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</si>
  <si>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</si>
  <si>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</si>
  <si>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</si>
  <si>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</si>
  <si>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</si>
  <si>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</si>
  <si>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</si>
  <si>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</si>
  <si>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</si>
  <si>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</si>
  <si>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</si>
  <si>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</si>
  <si>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</si>
  <si>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</si>
  <si>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</si>
  <si>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</si>
  <si>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</si>
  <si>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</si>
  <si>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</si>
  <si>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</si>
  <si>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</si>
  <si>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</si>
  <si>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</si>
  <si>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</si>
  <si>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</si>
  <si>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</si>
  <si>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</si>
  <si>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</si>
  <si>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</si>
  <si>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</si>
  <si>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</si>
  <si>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</si>
  <si>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</si>
  <si>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</si>
  <si>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</si>
  <si>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</si>
  <si>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</si>
  <si>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</si>
  <si>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</si>
  <si>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</si>
  <si>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</si>
  <si>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</si>
  <si>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</si>
  <si>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</si>
  <si>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</si>
  <si>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</si>
  <si>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</si>
  <si>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</si>
  <si>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</si>
  <si>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</si>
  <si>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</si>
  <si>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</si>
  <si>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</si>
  <si>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</si>
  <si>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</si>
  <si>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</si>
  <si>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</si>
  <si>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</si>
  <si>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</si>
  <si>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</si>
  <si>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</si>
  <si>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</si>
  <si>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</si>
  <si>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</si>
  <si>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</si>
  <si>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</si>
  <si>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</si>
  <si>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</si>
  <si>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</si>
  <si>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</si>
  <si>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</si>
  <si>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</si>
  <si>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</si>
  <si>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</si>
  <si>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</si>
  <si>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</si>
  <si>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</si>
  <si>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</si>
  <si>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</si>
  <si>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</si>
  <si>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</si>
  <si>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</si>
  <si>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</si>
  <si>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</si>
  <si>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</si>
  <si>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</si>
  <si>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</si>
  <si>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</si>
  <si>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</si>
  <si>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</si>
  <si>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</si>
  <si>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</si>
  <si>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</si>
  <si>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</si>
  <si>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</si>
  <si>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</si>
  <si>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</si>
  <si>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</si>
  <si>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</si>
  <si>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</si>
  <si>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</si>
  <si>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</si>
  <si>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</si>
  <si>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</si>
  <si>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</si>
  <si>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</si>
  <si>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</si>
  <si>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</si>
  <si>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</si>
  <si>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</si>
  <si>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</si>
  <si>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</si>
  <si>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</si>
  <si>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</si>
  <si>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</si>
  <si>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</si>
  <si>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</si>
  <si>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</si>
  <si>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</si>
  <si>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</si>
  <si>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</si>
  <si>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</si>
  <si>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</si>
  <si>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</si>
  <si>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</si>
  <si>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</si>
  <si>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</si>
  <si>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</si>
  <si>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</si>
  <si>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</si>
  <si>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</si>
  <si>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</si>
  <si>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</si>
  <si>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</si>
  <si>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</si>
  <si>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</si>
  <si>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</si>
  <si>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</si>
  <si>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</si>
  <si>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</si>
  <si>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</si>
  <si>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</si>
  <si>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</si>
  <si>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</si>
  <si>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</si>
  <si>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</si>
  <si>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</si>
  <si>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</si>
  <si>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</si>
  <si>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</si>
  <si>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</si>
  <si>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</si>
  <si>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</si>
  <si>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</si>
  <si>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</si>
  <si>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</si>
  <si>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</si>
  <si>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</si>
  <si>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</si>
  <si>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</si>
  <si>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</si>
  <si>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</si>
  <si>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</si>
  <si>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</si>
  <si>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</si>
  <si>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</si>
  <si>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</si>
  <si>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</si>
  <si>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</si>
  <si>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</si>
  <si>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</si>
  <si>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</si>
  <si>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</si>
  <si>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</si>
  <si>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</si>
  <si>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</si>
  <si>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</si>
  <si>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</si>
  <si>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</si>
  <si>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</si>
  <si>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</si>
  <si>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</si>
  <si>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</si>
  <si>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</si>
  <si>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</si>
  <si>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</si>
  <si>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</si>
  <si>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</si>
  <si>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</si>
  <si>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</si>
  <si>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</si>
  <si>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</si>
  <si>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</si>
  <si>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</si>
  <si>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</si>
  <si>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</si>
  <si>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</si>
  <si>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</si>
  <si>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</si>
  <si>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</si>
  <si>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</si>
  <si>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</si>
  <si>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</si>
  <si>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</si>
  <si>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</si>
  <si>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</si>
  <si>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</si>
  <si>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</si>
  <si>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</si>
  <si>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</si>
  <si>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</si>
  <si>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</si>
  <si>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</si>
  <si>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</si>
  <si>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</si>
  <si>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</si>
  <si>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</si>
  <si>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</si>
  <si>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</si>
  <si>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</si>
  <si>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</si>
  <si>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</si>
  <si>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</si>
  <si>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</si>
  <si>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</si>
  <si>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</si>
  <si>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</si>
  <si>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</si>
  <si>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</si>
  <si>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</si>
  <si>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</si>
  <si>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</si>
  <si>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</si>
  <si>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</si>
  <si>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</si>
  <si>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</si>
  <si>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</si>
  <si>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</si>
  <si>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</si>
  <si>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</si>
  <si>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</si>
  <si>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</si>
  <si>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</si>
  <si>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</si>
  <si>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</si>
  <si>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</si>
  <si>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</si>
  <si>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</si>
  <si>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</si>
  <si>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</si>
  <si>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</si>
  <si>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</si>
  <si>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</si>
  <si>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</si>
  <si>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</si>
  <si>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</si>
  <si>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</si>
  <si>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</si>
  <si>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</si>
  <si>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</si>
  <si>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</si>
  <si>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</si>
  <si>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</si>
  <si>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</si>
  <si>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</si>
  <si>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</si>
  <si>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</si>
  <si>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</si>
  <si>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</si>
  <si>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</si>
  <si>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</si>
  <si>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</si>
  <si>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</si>
  <si>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</si>
  <si>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</si>
  <si>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</si>
  <si>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</si>
  <si>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</si>
  <si>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</si>
  <si>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</si>
  <si>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</si>
  <si>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</si>
  <si>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</si>
  <si>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</si>
  <si>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</si>
  <si>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</si>
  <si>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</si>
  <si>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</si>
  <si>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</si>
  <si>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</si>
  <si>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</si>
  <si>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</si>
  <si>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</si>
  <si>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</si>
  <si>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</si>
  <si>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</si>
  <si>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</si>
  <si>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</si>
  <si>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</si>
  <si>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</si>
  <si>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</si>
  <si>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</si>
  <si>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</si>
  <si>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</si>
  <si>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</si>
  <si>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</si>
  <si>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</si>
  <si>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</si>
  <si>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</si>
  <si>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</si>
  <si>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</si>
  <si>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</si>
  <si>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</si>
  <si>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</si>
  <si>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</si>
  <si>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</si>
  <si>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</si>
  <si>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</si>
  <si>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</si>
  <si>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</si>
  <si>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</si>
  <si>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</si>
  <si>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</si>
  <si>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</si>
  <si>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</si>
  <si>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</si>
  <si>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</si>
  <si>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</si>
  <si>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</si>
  <si>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</si>
  <si>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</si>
  <si>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</si>
  <si>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</si>
  <si>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</si>
  <si>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</si>
  <si>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</si>
  <si>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</si>
  <si>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</si>
  <si>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</si>
  <si>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</si>
  <si>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</si>
  <si>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</si>
  <si>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</si>
  <si>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</si>
  <si>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</si>
  <si>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</si>
  <si>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</si>
  <si>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</si>
  <si>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</si>
  <si>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</si>
  <si>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</si>
  <si>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</si>
  <si>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</si>
  <si>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</si>
  <si>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</si>
  <si>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</si>
  <si>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</si>
  <si>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</si>
  <si>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</si>
  <si>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</si>
  <si>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</si>
  <si>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</si>
  <si>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</si>
  <si>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</si>
  <si>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</si>
  <si>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</si>
  <si>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</si>
  <si>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</si>
  <si>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</si>
  <si>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</si>
  <si>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</si>
  <si>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</si>
  <si>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</si>
  <si>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</si>
  <si>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</si>
  <si>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</si>
  <si>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</si>
  <si>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</si>
  <si>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</si>
  <si>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</si>
  <si>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</si>
  <si>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</si>
  <si>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</si>
  <si>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</si>
  <si>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</si>
  <si>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</si>
  <si>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</si>
  <si>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</si>
  <si>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</si>
  <si>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</si>
  <si>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</si>
  <si>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</si>
  <si>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</si>
  <si>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</si>
  <si>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</si>
  <si>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</si>
  <si>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</si>
  <si>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</si>
  <si>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</si>
  <si>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</si>
  <si>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</si>
  <si>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</si>
  <si>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</si>
  <si>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</si>
  <si>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</si>
  <si>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</si>
  <si>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</si>
  <si>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</si>
  <si>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</si>
  <si>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</si>
  <si>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</si>
  <si>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</si>
  <si>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</si>
  <si>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</si>
  <si>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</si>
  <si>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</si>
  <si>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</si>
  <si>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</si>
  <si>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</si>
  <si>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</si>
  <si>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</si>
  <si>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</si>
  <si>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</si>
  <si>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</si>
  <si>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</si>
  <si>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</si>
  <si>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</si>
  <si>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</si>
  <si>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</si>
  <si>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</si>
  <si>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</si>
  <si>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</si>
  <si>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</si>
  <si>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</si>
  <si>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</si>
  <si>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</si>
  <si>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</si>
  <si>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</si>
  <si>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</si>
  <si>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</si>
  <si>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</si>
  <si>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</si>
  <si>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</si>
  <si>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</si>
  <si>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</si>
  <si>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</si>
  <si>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</si>
  <si>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</si>
  <si>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</si>
  <si>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</si>
  <si>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</si>
  <si>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</si>
  <si>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</si>
  <si>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</si>
  <si>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</si>
  <si>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</si>
  <si>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</si>
  <si>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</si>
  <si>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</si>
  <si>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</si>
  <si>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</si>
  <si>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</si>
  <si>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</si>
  <si>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</si>
  <si>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</si>
  <si>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</si>
  <si>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</si>
  <si>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</si>
  <si>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</si>
  <si>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</si>
  <si>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</si>
  <si>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</si>
  <si>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</si>
  <si>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</si>
  <si>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</si>
  <si>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</si>
  <si>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</si>
  <si>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</si>
  <si>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</si>
  <si>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</si>
  <si>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</si>
  <si>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</si>
  <si>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</si>
  <si>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</si>
  <si>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</si>
  <si>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</si>
  <si>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</si>
  <si>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</si>
  <si>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</si>
  <si>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</si>
  <si>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</si>
  <si>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</si>
  <si>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</si>
  <si>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</si>
  <si>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</si>
  <si>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</si>
  <si>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</si>
  <si>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</si>
  <si>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</si>
  <si>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</si>
  <si>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</si>
  <si>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</si>
  <si>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</si>
  <si>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</si>
  <si>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</si>
  <si>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</si>
  <si>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</si>
  <si>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</si>
  <si>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</si>
  <si>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</si>
  <si>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</si>
  <si>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</si>
  <si>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</si>
  <si>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</si>
  <si>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</si>
  <si>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</si>
  <si>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</si>
  <si>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</si>
  <si>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</si>
  <si>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</si>
  <si>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</si>
  <si>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</si>
  <si>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</si>
  <si>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</si>
  <si>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</si>
  <si>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</si>
  <si>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</si>
  <si>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</si>
  <si>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</si>
  <si>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</si>
  <si>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</si>
  <si>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</si>
  <si>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</si>
  <si>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</si>
  <si>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</si>
  <si>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</si>
  <si>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</si>
  <si>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</si>
  <si>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</si>
  <si>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</si>
  <si>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</si>
  <si>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</si>
  <si>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</si>
  <si>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</si>
  <si>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</si>
  <si>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</si>
  <si>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</si>
  <si>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</si>
  <si>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</si>
  <si>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</si>
  <si>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</si>
  <si>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</si>
  <si>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</si>
  <si>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</si>
  <si>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</si>
  <si>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</si>
  <si>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</si>
  <si>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</si>
  <si>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</si>
  <si>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</si>
  <si>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</si>
  <si>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</si>
  <si>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</si>
  <si>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</si>
  <si>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</si>
  <si>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</si>
  <si>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</si>
  <si>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</si>
  <si>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</si>
  <si>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</si>
  <si>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</si>
  <si>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</si>
  <si>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</si>
  <si>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</si>
  <si>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</si>
  <si>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</si>
  <si>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</si>
  <si>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</si>
  <si>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</si>
  <si>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</si>
  <si>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</si>
  <si>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</si>
  <si>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</si>
  <si>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</si>
  <si>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</si>
  <si>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</si>
  <si>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</si>
  <si>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</si>
  <si>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</si>
  <si>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</si>
  <si>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</si>
  <si>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</si>
  <si>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</si>
  <si>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</si>
  <si>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</si>
  <si>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</si>
  <si>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</si>
  <si>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</si>
  <si>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</si>
  <si>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</si>
  <si>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</si>
  <si>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</si>
  <si>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</si>
  <si>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</si>
  <si>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</si>
  <si>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</si>
  <si>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</si>
  <si>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</si>
  <si>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</si>
  <si>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</si>
  <si>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</si>
  <si>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</si>
  <si>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</si>
  <si>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</si>
  <si>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</si>
  <si>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</si>
  <si>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</si>
  <si>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</si>
  <si>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</si>
  <si>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</si>
  <si>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</si>
  <si>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</si>
  <si>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</si>
  <si>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</si>
  <si>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</si>
  <si>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</si>
  <si>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</si>
  <si>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</si>
  <si>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</si>
  <si>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</si>
  <si>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</si>
  <si>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</si>
  <si>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</si>
  <si>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</si>
  <si>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</si>
  <si>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</si>
  <si>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</si>
  <si>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</si>
  <si>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</si>
  <si>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</si>
  <si>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</si>
  <si>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</si>
  <si>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</si>
  <si>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</si>
  <si>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</si>
  <si>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</si>
  <si>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</si>
  <si>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</si>
  <si>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</si>
  <si>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</si>
  <si>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</si>
  <si>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</si>
  <si>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</si>
  <si>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</si>
  <si>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</si>
  <si>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</si>
  <si>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</si>
  <si>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</si>
  <si>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</si>
  <si>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</si>
  <si>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</si>
  <si>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</si>
  <si>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</si>
  <si>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</si>
  <si>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</si>
  <si>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</si>
  <si>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</si>
  <si>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</si>
  <si>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</si>
  <si>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</si>
  <si>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</si>
  <si>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отчета:неконсолидиран: </t>
  </si>
  <si>
    <t>СТАТУС ИМОТИ АДСИЦ</t>
  </si>
  <si>
    <t>Орлин Япраков</t>
  </si>
  <si>
    <t xml:space="preserve">                   Орлин Япраков</t>
  </si>
  <si>
    <t>Стефка Недева</t>
  </si>
  <si>
    <t>Изпълнителен директор:</t>
  </si>
  <si>
    <t xml:space="preserve">                      Стефка Недева</t>
  </si>
  <si>
    <t>01.01.2007г.-31.12.2007г.</t>
  </si>
  <si>
    <t>Дата на съставяне: 28.02.2008г.</t>
  </si>
  <si>
    <t>28.02.2008г.</t>
  </si>
  <si>
    <t xml:space="preserve">Дата на съставяне:   28.02.2008г.                                </t>
  </si>
  <si>
    <t>Дата  на съставяне: 28.02.2008г.</t>
  </si>
  <si>
    <t>Дата на съставяне: 28.02.2008г..</t>
  </si>
  <si>
    <t>Дата на съставяне:28.02.2008г.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</si>
</sst>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0" fontId="10" fillId="0" borderId="0" xfId="22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94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861</v>
      </c>
      <c r="F3" s="217" t="s">
        <v>2</v>
      </c>
      <c r="G3" s="172"/>
      <c r="H3" s="461">
        <v>131471738</v>
      </c>
    </row>
    <row r="4" spans="1:8" ht="15">
      <c r="A4" s="582" t="s">
        <v>860</v>
      </c>
      <c r="B4" s="587"/>
      <c r="C4" s="587"/>
      <c r="D4" s="587"/>
      <c r="E4" s="504"/>
      <c r="F4" s="584" t="s">
        <v>3</v>
      </c>
      <c r="G4" s="585"/>
      <c r="H4" s="461" t="s">
        <v>158</v>
      </c>
    </row>
    <row r="5" spans="1:8" ht="15">
      <c r="A5" s="582" t="s">
        <v>4</v>
      </c>
      <c r="B5" s="583"/>
      <c r="C5" s="583"/>
      <c r="D5" s="583"/>
      <c r="E5" s="505" t="s">
        <v>867</v>
      </c>
      <c r="F5" s="170"/>
      <c r="G5" s="171"/>
      <c r="H5" s="219" t="s">
        <v>783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650</v>
      </c>
      <c r="H11" s="152">
        <v>500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650</v>
      </c>
      <c r="H12" s="153">
        <v>500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0</v>
      </c>
      <c r="D16" s="151">
        <v>1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650</v>
      </c>
      <c r="H17" s="154">
        <f>H11+H14+H15+H16</f>
        <v>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1</v>
      </c>
      <c r="E19" s="237" t="s">
        <v>52</v>
      </c>
      <c r="F19" s="242" t="s">
        <v>53</v>
      </c>
      <c r="G19" s="152">
        <v>2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0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-22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-22</v>
      </c>
      <c r="H33" s="154">
        <f>H27+H31+H32</f>
        <v>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630</v>
      </c>
      <c r="H36" s="154">
        <f>H25+H17+H33</f>
        <v>500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0</v>
      </c>
      <c r="D55" s="155">
        <f>D19+D20+D21+D27+D32+D45+D51+D53+D54</f>
        <v>1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>
        <v>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0</v>
      </c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0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630</v>
      </c>
      <c r="D88" s="151">
        <v>500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630</v>
      </c>
      <c r="D91" s="155">
        <f>SUM(D87:D90)</f>
        <v>501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630</v>
      </c>
      <c r="D93" s="155">
        <f>D64+D75+D84+D91+D92</f>
        <v>501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630</v>
      </c>
      <c r="D94" s="164">
        <f>D93+D55</f>
        <v>502</v>
      </c>
      <c r="E94" s="449" t="s">
        <v>269</v>
      </c>
      <c r="F94" s="289" t="s">
        <v>270</v>
      </c>
      <c r="G94" s="165">
        <f>G36+G39+G55+G79</f>
        <v>630</v>
      </c>
      <c r="H94" s="165">
        <f>H36+H39+H55+H79</f>
        <v>502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6" t="s">
        <v>272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 t="s">
        <v>864</v>
      </c>
      <c r="F99" s="170"/>
      <c r="G99" s="171"/>
      <c r="H99" s="172"/>
    </row>
    <row r="100" spans="1:5" ht="15" customHeight="1">
      <c r="A100" s="173"/>
      <c r="B100" s="173"/>
      <c r="C100" s="586" t="s">
        <v>865</v>
      </c>
      <c r="D100" s="586"/>
      <c r="E100" s="586"/>
    </row>
    <row r="101" ht="14.25">
      <c r="E101" s="45" t="s">
        <v>862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7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СТАТУС ИМОТИ АДСИЦ</v>
      </c>
      <c r="C2" s="591"/>
      <c r="D2" s="591"/>
      <c r="E2" s="591"/>
      <c r="F2" s="578" t="s">
        <v>2</v>
      </c>
      <c r="G2" s="578"/>
      <c r="H2" s="526">
        <f>'справка №1-БАЛАНС'!H3</f>
        <v>131471738</v>
      </c>
    </row>
    <row r="3" spans="1:8" ht="15">
      <c r="A3" s="467" t="s">
        <v>274</v>
      </c>
      <c r="B3" s="591">
        <f>'справка №1-БАЛАНС'!E4</f>
        <v>0</v>
      </c>
      <c r="C3" s="591"/>
      <c r="D3" s="591"/>
      <c r="E3" s="591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2" t="str">
        <f>'справка №1-БАЛАНС'!E5</f>
        <v>01.01.2007г.-31.12.2007г.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26</v>
      </c>
      <c r="D10" s="46">
        <v>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12</v>
      </c>
      <c r="D12" s="46">
        <v>0</v>
      </c>
      <c r="E12" s="300" t="s">
        <v>77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3</v>
      </c>
      <c r="D13" s="46">
        <v>0</v>
      </c>
      <c r="E13" s="301" t="s">
        <v>50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41</v>
      </c>
      <c r="D19" s="49">
        <f>SUM(D9:D15)+D16</f>
        <v>6</v>
      </c>
      <c r="E19" s="304" t="s">
        <v>316</v>
      </c>
      <c r="F19" s="552" t="s">
        <v>317</v>
      </c>
      <c r="G19" s="550">
        <v>20</v>
      </c>
      <c r="H19" s="550">
        <v>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20</v>
      </c>
      <c r="H24" s="548">
        <f>SUM(H19:H23)</f>
        <v>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42</v>
      </c>
      <c r="D28" s="50">
        <f>D26+D19</f>
        <v>6</v>
      </c>
      <c r="E28" s="127" t="s">
        <v>338</v>
      </c>
      <c r="F28" s="554" t="s">
        <v>339</v>
      </c>
      <c r="G28" s="548">
        <f>G13+G15+G24</f>
        <v>20</v>
      </c>
      <c r="H28" s="548">
        <f>H13+H15+H24</f>
        <v>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22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42</v>
      </c>
      <c r="D33" s="49">
        <f>D28+D31+D32</f>
        <v>6</v>
      </c>
      <c r="E33" s="127" t="s">
        <v>352</v>
      </c>
      <c r="F33" s="554" t="s">
        <v>353</v>
      </c>
      <c r="G33" s="53">
        <f>G32+G31+G28</f>
        <v>20</v>
      </c>
      <c r="H33" s="53">
        <f>H32+H31+H28</f>
        <v>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22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22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22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42</v>
      </c>
      <c r="D42" s="53">
        <f>D33+D35+D39</f>
        <v>6</v>
      </c>
      <c r="E42" s="128" t="s">
        <v>379</v>
      </c>
      <c r="F42" s="129" t="s">
        <v>380</v>
      </c>
      <c r="G42" s="53">
        <f>G39+G33</f>
        <v>42</v>
      </c>
      <c r="H42" s="53">
        <f>H39+H33</f>
        <v>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858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7" t="s">
        <v>869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4.25">
      <c r="A49" s="561"/>
      <c r="B49" s="562"/>
      <c r="C49" s="425"/>
      <c r="D49" s="45" t="s">
        <v>864</v>
      </c>
      <c r="E49" s="560"/>
      <c r="F49" s="560"/>
      <c r="G49" s="563"/>
      <c r="H49" s="563"/>
    </row>
    <row r="50" spans="1:8" ht="12.75" customHeight="1">
      <c r="A50" s="561"/>
      <c r="B50" s="562"/>
      <c r="C50" s="428"/>
      <c r="D50" s="590"/>
      <c r="E50" s="590"/>
      <c r="F50" s="590"/>
      <c r="G50" s="590"/>
      <c r="H50" s="590"/>
    </row>
    <row r="51" spans="1:8" ht="15">
      <c r="A51" s="564"/>
      <c r="B51" s="560"/>
      <c r="C51" s="586" t="s">
        <v>780</v>
      </c>
      <c r="D51" s="588"/>
      <c r="E51" s="588"/>
      <c r="F51" s="560"/>
      <c r="G51" s="563"/>
      <c r="H51" s="563"/>
    </row>
    <row r="52" spans="1:8" ht="14.25">
      <c r="A52" s="564"/>
      <c r="B52" s="560"/>
      <c r="C52" s="425"/>
      <c r="D52" s="45" t="s">
        <v>862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8">
    <mergeCell ref="C51:E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19" bottom="0.19" header="0.17" footer="0.2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0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СТАТУС ИМОТИ АДСИЦ</v>
      </c>
      <c r="C4" s="541" t="s">
        <v>2</v>
      </c>
      <c r="D4" s="541">
        <f>'справка №1-БАЛАНС'!H3</f>
        <v>131471738</v>
      </c>
      <c r="E4" s="323"/>
      <c r="F4" s="323"/>
    </row>
    <row r="5" spans="1:4" ht="15">
      <c r="A5" s="470" t="s">
        <v>274</v>
      </c>
      <c r="B5" s="470">
        <f>'справка №1-БАЛАНС'!E4</f>
        <v>0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01.01.2007г.-31.12.2007г.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-26</v>
      </c>
      <c r="D11" s="54">
        <v>-6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-13</v>
      </c>
      <c r="D13" s="54">
        <v>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20</v>
      </c>
      <c r="D16" s="54">
        <v>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</v>
      </c>
      <c r="D19" s="54">
        <v>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-22</v>
      </c>
      <c r="D20" s="55">
        <f>SUM(D10:D19)</f>
        <v>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0</v>
      </c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152</v>
      </c>
      <c r="D34" s="54">
        <v>500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0</v>
      </c>
      <c r="D39" s="54">
        <v>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152</v>
      </c>
      <c r="D42" s="55">
        <f>SUM(D34:D41)</f>
        <v>500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130</v>
      </c>
      <c r="D43" s="55">
        <f>D42+D32+D20</f>
        <v>501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500</v>
      </c>
      <c r="D44" s="132"/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630</v>
      </c>
      <c r="D45" s="55">
        <f>D44+D43</f>
        <v>501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630</v>
      </c>
      <c r="D46" s="56">
        <v>501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0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0"/>
      <c r="D50" s="580"/>
      <c r="G50" s="133"/>
      <c r="H50" s="133"/>
    </row>
    <row r="51" spans="1:8" ht="14.25">
      <c r="A51" s="318"/>
      <c r="B51" s="45" t="s">
        <v>866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0"/>
      <c r="D52" s="580"/>
      <c r="G52" s="133"/>
      <c r="H52" s="133"/>
    </row>
    <row r="53" spans="1:8" ht="14.25">
      <c r="A53" s="318"/>
      <c r="B53" s="45" t="s">
        <v>863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7" right="0.17" top="0.17" bottom="0.53" header="0.17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16">
      <selection activeCell="B40" sqref="B4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1" t="s">
        <v>459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СТАТУС ИМОТИ АДСИЦ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131471738</v>
      </c>
      <c r="N3" s="2"/>
    </row>
    <row r="4" spans="1:15" s="532" customFormat="1" ht="13.5" customHeight="1">
      <c r="A4" s="467" t="s">
        <v>460</v>
      </c>
      <c r="B4" s="594">
        <f>'справка №1-БАЛАНС'!E4</f>
        <v>0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01.01.2007г.-31.12.2007г.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0</v>
      </c>
      <c r="K11" s="60"/>
      <c r="L11" s="344">
        <f>SUM(C11:K11)</f>
        <v>500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0</v>
      </c>
      <c r="K15" s="61">
        <f t="shared" si="2"/>
        <v>0</v>
      </c>
      <c r="L15" s="344">
        <f t="shared" si="1"/>
        <v>500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-22</v>
      </c>
      <c r="K16" s="60"/>
      <c r="L16" s="344">
        <f t="shared" si="1"/>
        <v>-22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>
        <v>0</v>
      </c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150</v>
      </c>
      <c r="D28" s="60">
        <v>2</v>
      </c>
      <c r="E28" s="60"/>
      <c r="F28" s="60"/>
      <c r="G28" s="60"/>
      <c r="H28" s="60"/>
      <c r="I28" s="60"/>
      <c r="J28" s="60"/>
      <c r="K28" s="60"/>
      <c r="L28" s="344">
        <f t="shared" si="1"/>
        <v>152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-22</v>
      </c>
      <c r="K29" s="59">
        <f t="shared" si="6"/>
        <v>0</v>
      </c>
      <c r="L29" s="344">
        <f t="shared" si="1"/>
        <v>630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-22</v>
      </c>
      <c r="K32" s="59">
        <f t="shared" si="7"/>
        <v>0</v>
      </c>
      <c r="L32" s="344">
        <f t="shared" si="1"/>
        <v>630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859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854</v>
      </c>
      <c r="K38" s="15"/>
      <c r="L38" s="593"/>
      <c r="M38" s="593"/>
      <c r="N38" s="11"/>
    </row>
    <row r="39" spans="1:13" ht="14.25">
      <c r="A39" s="536"/>
      <c r="B39" s="537"/>
      <c r="C39" s="538"/>
      <c r="D39" s="538"/>
      <c r="E39" s="45" t="s">
        <v>864</v>
      </c>
      <c r="F39" s="538"/>
      <c r="G39" s="538"/>
      <c r="H39" s="538"/>
      <c r="I39" s="538"/>
      <c r="J39" s="538"/>
      <c r="K39" s="538"/>
      <c r="L39" s="45" t="s">
        <v>862</v>
      </c>
      <c r="M39" s="348"/>
    </row>
    <row r="40" spans="1:13" ht="14.25">
      <c r="A40" s="536"/>
      <c r="B40" s="537"/>
      <c r="C40" s="538"/>
      <c r="D40" s="538"/>
      <c r="E40" s="45"/>
      <c r="F40" s="538"/>
      <c r="G40" s="538"/>
      <c r="H40" s="538"/>
      <c r="I40" s="538"/>
      <c r="J40" s="538"/>
      <c r="K40" s="538"/>
      <c r="L40" s="45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17" bottom="0.18" header="0.19" footer="0.16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8">
      <selection activeCell="D51" sqref="D5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СТАТУС ИМОТИ АДСИЦ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131471738</v>
      </c>
      <c r="P2" s="483"/>
      <c r="Q2" s="483"/>
      <c r="R2" s="526"/>
    </row>
    <row r="3" spans="1:18" ht="15">
      <c r="A3" s="599" t="s">
        <v>4</v>
      </c>
      <c r="B3" s="600"/>
      <c r="C3" s="602" t="str">
        <f>'справка №1-БАЛАНС'!E5</f>
        <v>01.01.2007г.-31.12.2007г.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3" t="s">
        <v>529</v>
      </c>
      <c r="R5" s="613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4"/>
      <c r="R6" s="614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</v>
      </c>
      <c r="E14" s="189">
        <v>0</v>
      </c>
      <c r="F14" s="189">
        <v>1</v>
      </c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</v>
      </c>
      <c r="E17" s="194">
        <f>SUM(E9:E16)</f>
        <v>0</v>
      </c>
      <c r="F17" s="194">
        <f>SUM(F9:F16)</f>
        <v>1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0</v>
      </c>
      <c r="E18" s="187">
        <v>0</v>
      </c>
      <c r="F18" s="187"/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>
        <v>0</v>
      </c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</v>
      </c>
      <c r="E40" s="438">
        <f>E17+E18+E19+E25+E38+E39</f>
        <v>0</v>
      </c>
      <c r="F40" s="438">
        <f aca="true" t="shared" si="13" ref="F40:R40">F17+F18+F19+F25+F38+F39</f>
        <v>1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381</v>
      </c>
      <c r="I44" s="356"/>
      <c r="J44" s="356"/>
      <c r="K44" s="610"/>
      <c r="L44" s="610"/>
      <c r="M44" s="610"/>
      <c r="N44" s="610"/>
      <c r="O44" s="611" t="s">
        <v>780</v>
      </c>
      <c r="P44" s="612"/>
      <c r="Q44" s="612"/>
      <c r="R44" s="612"/>
    </row>
    <row r="45" spans="1:18" ht="14.25">
      <c r="A45" s="349"/>
      <c r="B45" s="349"/>
      <c r="C45" s="349"/>
      <c r="D45" s="531"/>
      <c r="E45" s="531"/>
      <c r="F45" s="531"/>
      <c r="G45" s="349"/>
      <c r="H45" s="349"/>
      <c r="I45" s="349"/>
      <c r="J45" s="45" t="s">
        <v>864</v>
      </c>
      <c r="K45" s="349"/>
      <c r="L45" s="349"/>
      <c r="M45" s="349"/>
      <c r="N45" s="349"/>
      <c r="O45" s="349"/>
      <c r="P45" s="45" t="s">
        <v>862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88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СТАТУС ИМОТИ АДСИЦ</v>
      </c>
      <c r="C3" s="621"/>
      <c r="D3" s="526" t="s">
        <v>2</v>
      </c>
      <c r="E3" s="107">
        <f>'справка №1-БАЛАНС'!H3</f>
        <v>131471738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01.01.2007г.-31.12.2007г.</v>
      </c>
      <c r="C4" s="61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0</v>
      </c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0</v>
      </c>
      <c r="D87" s="108"/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0</v>
      </c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0</v>
      </c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873</v>
      </c>
      <c r="B109" s="619"/>
      <c r="C109" s="576" t="s">
        <v>381</v>
      </c>
      <c r="D109" s="576"/>
      <c r="E109" s="576"/>
      <c r="F109" s="576"/>
    </row>
    <row r="110" spans="1:6" ht="14.25">
      <c r="A110" s="385"/>
      <c r="B110" s="386"/>
      <c r="C110" s="385"/>
      <c r="D110" s="45" t="s">
        <v>864</v>
      </c>
      <c r="E110" s="385"/>
      <c r="F110" s="387"/>
    </row>
    <row r="111" spans="1:6" ht="12">
      <c r="A111" s="385"/>
      <c r="B111" s="386"/>
      <c r="C111" s="575"/>
      <c r="D111" s="575"/>
      <c r="E111" s="575"/>
      <c r="F111" s="575"/>
    </row>
    <row r="112" spans="1:6" ht="14.25">
      <c r="A112" s="349"/>
      <c r="B112" s="388"/>
      <c r="C112" s="349"/>
      <c r="D112" s="45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575" t="s">
        <v>780</v>
      </c>
      <c r="D114" s="349"/>
      <c r="E114" s="349"/>
      <c r="F114" s="349"/>
    </row>
    <row r="115" spans="1:6" ht="14.25">
      <c r="A115" s="349"/>
      <c r="B115" s="388"/>
      <c r="C115" s="349"/>
      <c r="D115" s="45" t="s">
        <v>862</v>
      </c>
      <c r="E115" s="349"/>
      <c r="F115" s="349"/>
    </row>
  </sheetData>
  <sheetProtection password="CF7A" sheet="1" objects="1" scenarios="1"/>
  <mergeCells count="5"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СТАТУС ИМОТИ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131471738</v>
      </c>
    </row>
    <row r="5" spans="1:9" ht="15">
      <c r="A5" s="501" t="s">
        <v>4</v>
      </c>
      <c r="B5" s="623" t="str">
        <f>'справка №1-БАЛАНС'!E5</f>
        <v>01.01.2007г.-31.12.2007г.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>
        <v>0</v>
      </c>
      <c r="D13" s="98"/>
      <c r="E13" s="98"/>
      <c r="F13" s="98">
        <v>0</v>
      </c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5"/>
      <c r="C30" s="625"/>
      <c r="D30" s="459" t="s">
        <v>818</v>
      </c>
      <c r="E30" s="624"/>
      <c r="F30" s="624"/>
      <c r="G30" s="624"/>
      <c r="H30" s="420" t="s">
        <v>780</v>
      </c>
      <c r="I30" s="624"/>
      <c r="J30" s="624"/>
    </row>
    <row r="31" spans="1:9" s="521" customFormat="1" ht="14.25">
      <c r="A31" s="349"/>
      <c r="B31" s="388"/>
      <c r="C31" s="349"/>
      <c r="D31" s="523"/>
      <c r="E31" s="45" t="s">
        <v>864</v>
      </c>
      <c r="F31" s="523"/>
      <c r="G31" s="523"/>
      <c r="H31" s="523"/>
      <c r="I31" s="45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6"/>
  <sheetViews>
    <sheetView tabSelected="1" workbookViewId="0" topLeftCell="A132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СТАТУС ИМОТИ АДСИЦ</v>
      </c>
      <c r="C5" s="629"/>
      <c r="D5" s="629"/>
      <c r="E5" s="570" t="s">
        <v>2</v>
      </c>
      <c r="F5" s="451">
        <f>'справка №1-БАЛАНС'!H3</f>
        <v>131471738</v>
      </c>
    </row>
    <row r="6" spans="1:13" ht="15" customHeight="1">
      <c r="A6" s="27" t="s">
        <v>821</v>
      </c>
      <c r="B6" s="630" t="str">
        <f>'справка №1-БАЛАНС'!E5</f>
        <v>01.01.2007г.-31.12.2007г.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1" t="s">
        <v>818</v>
      </c>
      <c r="D151" s="631"/>
      <c r="E151" s="631"/>
      <c r="F151" s="631"/>
    </row>
    <row r="152" spans="1:6" ht="14.25">
      <c r="A152" s="517"/>
      <c r="B152" s="518"/>
      <c r="C152" s="517"/>
      <c r="D152" s="45" t="s">
        <v>864</v>
      </c>
      <c r="E152" s="517"/>
      <c r="F152" s="517"/>
    </row>
    <row r="153" spans="1:6" ht="14.25">
      <c r="A153" s="517"/>
      <c r="B153" s="518"/>
      <c r="C153" s="517"/>
      <c r="D153" s="45"/>
      <c r="E153" s="517"/>
      <c r="F153" s="517"/>
    </row>
    <row r="154" spans="1:6" ht="12.75">
      <c r="A154" s="517"/>
      <c r="B154" s="518"/>
      <c r="C154" s="631" t="s">
        <v>780</v>
      </c>
      <c r="D154" s="631"/>
      <c r="E154" s="631"/>
      <c r="F154" s="631"/>
    </row>
    <row r="155" spans="3:5" ht="14.25">
      <c r="C155" s="517"/>
      <c r="D155" s="45" t="s">
        <v>862</v>
      </c>
      <c r="E155" s="517"/>
    </row>
    <row r="156" ht="12.75">
      <c r="A156" s="509" t="s">
        <v>158</v>
      </c>
    </row>
  </sheetData>
  <sheetProtection/>
  <mergeCells count="4">
    <mergeCell ref="B5:D5"/>
    <mergeCell ref="B6:C6"/>
    <mergeCell ref="C154:F154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</cp:lastModifiedBy>
  <cp:lastPrinted>2008-03-20T09:14:59Z</cp:lastPrinted>
  <dcterms:created xsi:type="dcterms:W3CDTF">2000-06-29T12:02:40Z</dcterms:created>
  <dcterms:modified xsi:type="dcterms:W3CDTF">2008-03-20T09:15:17Z</dcterms:modified>
  <cp:category/>
  <cp:version/>
  <cp:contentType/>
  <cp:contentStatus/>
</cp:coreProperties>
</file>