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<sst xmlns="http://schemas.openxmlformats.org/spreadsheetml/2006/main" count="1059" uniqueCount="872">
  <si>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</si>
  <si>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</si>
  <si>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</si>
  <si>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</si>
  <si>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</si>
  <si>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</si>
  <si>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</si>
  <si>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</si>
  <si>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</si>
  <si>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</si>
  <si>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</si>
  <si>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</si>
  <si>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</si>
  <si>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</si>
  <si>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</si>
  <si>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</si>
  <si>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</si>
  <si>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</si>
  <si>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</si>
  <si>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</si>
  <si>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</si>
  <si>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</si>
  <si>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</si>
  <si>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</si>
  <si>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</si>
  <si>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</si>
  <si>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</si>
  <si>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</si>
  <si>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</si>
  <si>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</si>
  <si>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</si>
  <si>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</si>
  <si>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</si>
  <si>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</si>
  <si>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</si>
  <si>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</si>
  <si>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</si>
  <si>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</si>
  <si>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</si>
  <si>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</si>
  <si>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</si>
  <si>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</si>
  <si>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</si>
  <si>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</si>
  <si>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</si>
  <si>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</si>
  <si>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</si>
  <si>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</si>
  <si>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</si>
  <si>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</si>
  <si>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</si>
  <si>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</si>
  <si>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</si>
  <si>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</si>
  <si>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</si>
  <si>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</si>
  <si>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</si>
  <si>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</si>
  <si>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</si>
  <si>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</si>
  <si>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</si>
  <si>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</si>
  <si>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</si>
  <si>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</si>
  <si>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</si>
  <si>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</si>
  <si>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</si>
  <si>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</si>
  <si>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</si>
  <si>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</si>
  <si>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</si>
  <si>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</si>
  <si>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</si>
  <si>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</si>
  <si>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</si>
  <si>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</si>
  <si>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</si>
  <si>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</si>
  <si>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</si>
  <si>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</si>
  <si>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</si>
  <si>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</si>
  <si>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</si>
  <si>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</si>
  <si>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</si>
  <si>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</si>
  <si>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</si>
  <si>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</si>
  <si>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</si>
  <si>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</si>
  <si>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</si>
  <si>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</si>
  <si>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</si>
  <si>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</si>
  <si>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</si>
  <si>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</si>
  <si>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</si>
  <si>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</si>
  <si>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</si>
  <si>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</si>
  <si>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</si>
  <si>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</si>
  <si>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</si>
  <si>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</si>
  <si>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</si>
  <si>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</si>
  <si>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</si>
  <si>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</si>
  <si>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</si>
  <si>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</si>
  <si>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</si>
  <si>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</si>
  <si>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</si>
  <si>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</si>
  <si>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</si>
  <si>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</si>
  <si>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</si>
  <si>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</si>
  <si>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</si>
  <si>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</si>
  <si>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</si>
  <si>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</si>
  <si>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</si>
  <si>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</si>
  <si>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</si>
  <si>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</si>
  <si>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</si>
  <si>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</si>
  <si>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</si>
  <si>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</si>
  <si>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</si>
  <si>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</si>
  <si>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</si>
  <si>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</si>
  <si>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</si>
  <si>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</si>
  <si>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</si>
  <si>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</si>
  <si>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</si>
  <si>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</si>
  <si>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</si>
  <si>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</si>
  <si>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</si>
  <si>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</si>
  <si>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</si>
  <si>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</si>
  <si>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</si>
  <si>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</si>
  <si>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</si>
  <si>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</si>
  <si>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</si>
  <si>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</si>
  <si>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</si>
  <si>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</si>
  <si>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</si>
  <si>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</si>
  <si>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</si>
  <si>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</si>
  <si>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</si>
  <si>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</si>
  <si>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</si>
  <si>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</si>
  <si>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</si>
  <si>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</si>
  <si>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</si>
  <si>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</si>
  <si>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</si>
  <si>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</si>
  <si>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</si>
  <si>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</si>
  <si>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</si>
  <si>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</si>
  <si>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</si>
  <si>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</si>
  <si>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</si>
  <si>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</si>
  <si>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</si>
  <si>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</si>
  <si>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</si>
  <si>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</si>
  <si>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</si>
  <si>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</si>
  <si>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</si>
  <si>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</si>
  <si>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</si>
  <si>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</si>
  <si>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</si>
  <si>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</si>
  <si>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</si>
  <si>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</si>
  <si>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</si>
  <si>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</si>
  <si>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</si>
  <si>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</si>
  <si>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</si>
  <si>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</si>
  <si>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</si>
  <si>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</si>
  <si>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</si>
  <si>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</si>
  <si>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</si>
  <si>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</si>
  <si>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</si>
  <si>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</si>
  <si>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</si>
  <si>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</si>
  <si>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</si>
  <si>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</si>
  <si>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</si>
  <si>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</si>
  <si>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</si>
  <si>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</si>
  <si>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</si>
  <si>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</si>
  <si>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</si>
  <si>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</si>
  <si>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</si>
  <si>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</si>
  <si>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</si>
  <si>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</si>
  <si>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</si>
  <si>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</si>
  <si>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</si>
  <si>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</si>
  <si>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</si>
  <si>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</si>
  <si>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</si>
  <si>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</si>
  <si>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</si>
  <si>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</si>
  <si>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</si>
  <si>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</si>
  <si>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</si>
  <si>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</si>
  <si>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</si>
  <si>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</si>
  <si>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</si>
  <si>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</si>
  <si>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</si>
  <si>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</si>
  <si>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</si>
  <si>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</si>
  <si>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</si>
  <si>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</si>
  <si>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</si>
  <si>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</si>
  <si>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</si>
  <si>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</si>
  <si>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</si>
  <si>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</si>
  <si>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</si>
  <si>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</si>
  <si>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</si>
  <si>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</si>
  <si>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</si>
  <si>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</si>
  <si>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</si>
  <si>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</si>
  <si>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</si>
  <si>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</si>
  <si>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</si>
  <si>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</si>
  <si>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</si>
  <si>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</si>
  <si>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</si>
  <si>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</si>
  <si>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</si>
  <si>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</si>
  <si>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</si>
  <si>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</si>
  <si>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</si>
  <si>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</si>
  <si>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</si>
  <si>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</si>
  <si>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</si>
  <si>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</si>
  <si>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</si>
  <si>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</si>
  <si>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</si>
  <si>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</si>
  <si>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</si>
  <si>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</si>
  <si>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</si>
  <si>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</si>
  <si>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</si>
  <si>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</si>
  <si>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</si>
  <si>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</si>
  <si>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</si>
  <si>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</si>
  <si>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</si>
  <si>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</si>
  <si>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</si>
  <si>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</si>
  <si>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</si>
  <si>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</si>
  <si>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</si>
  <si>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</si>
  <si>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</si>
  <si>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</si>
  <si>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</si>
  <si>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</si>
  <si>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</si>
  <si>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</si>
  <si>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</si>
  <si>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</si>
  <si>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</si>
  <si>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</si>
  <si>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</si>
  <si>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</si>
  <si>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</si>
  <si>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</si>
  <si>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</si>
  <si>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</si>
  <si>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</si>
  <si>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</si>
  <si>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</si>
  <si>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</si>
  <si>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</si>
  <si>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</si>
  <si>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</si>
  <si>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</si>
  <si>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</si>
  <si>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</si>
  <si>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</si>
  <si>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</si>
  <si>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</si>
  <si>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</si>
  <si>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</si>
  <si>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</si>
  <si>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</si>
  <si>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</si>
  <si>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</si>
  <si>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</si>
  <si>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</si>
  <si>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</si>
  <si>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</si>
  <si>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</si>
  <si>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</si>
  <si>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</si>
  <si>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</si>
  <si>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</si>
  <si>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</si>
  <si>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</si>
  <si>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</si>
  <si>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</si>
  <si>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</si>
  <si>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</si>
  <si>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</si>
  <si>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</si>
  <si>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</si>
  <si>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</si>
  <si>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</si>
  <si>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</si>
  <si>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</si>
  <si>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</si>
  <si>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</si>
  <si>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</si>
  <si>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</si>
  <si>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</si>
  <si>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</si>
  <si>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</si>
  <si>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</si>
  <si>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</si>
  <si>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</si>
  <si>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</si>
  <si>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</si>
  <si>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</si>
  <si>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</si>
  <si>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</si>
  <si>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</si>
  <si>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</si>
  <si>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</si>
  <si>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</si>
  <si>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</si>
  <si>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</si>
  <si>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</si>
  <si>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</si>
  <si>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</si>
  <si>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</si>
  <si>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</si>
  <si>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</si>
  <si>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</si>
  <si>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</si>
  <si>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</si>
  <si>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</si>
  <si>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</si>
  <si>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</si>
  <si>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</si>
  <si>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</si>
  <si>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</si>
  <si>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</si>
  <si>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</si>
  <si>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</si>
  <si>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</si>
  <si>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</si>
  <si>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</si>
  <si>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</si>
  <si>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</si>
  <si>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</si>
  <si>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</si>
  <si>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</si>
  <si>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</si>
  <si>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</si>
  <si>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</si>
  <si>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</si>
  <si>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</si>
  <si>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</si>
  <si>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</si>
  <si>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</si>
  <si>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</si>
  <si>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</si>
  <si>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</si>
  <si>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</si>
  <si>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</si>
  <si>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</si>
  <si>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</si>
  <si>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</si>
  <si>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</si>
  <si>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</si>
  <si>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</si>
  <si>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</si>
  <si>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</si>
  <si>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</si>
  <si>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</si>
  <si>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</si>
  <si>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</si>
  <si>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</si>
  <si>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</si>
  <si>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</si>
  <si>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</si>
  <si>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</si>
  <si>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</si>
  <si>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</si>
  <si>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</si>
  <si>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</si>
  <si>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</si>
  <si>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</si>
  <si>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</si>
  <si>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</si>
  <si>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</si>
  <si>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</si>
  <si>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</si>
  <si>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</si>
  <si>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</si>
  <si>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</si>
  <si>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</si>
  <si>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</si>
  <si>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</si>
  <si>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</si>
  <si>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</si>
  <si>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</si>
  <si>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</si>
  <si>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</si>
  <si>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</si>
  <si>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</si>
  <si>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</si>
  <si>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</si>
  <si>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</si>
  <si>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</si>
  <si>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</si>
  <si>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</si>
  <si>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</si>
  <si>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</si>
  <si>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</si>
  <si>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</si>
  <si>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</si>
  <si>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</si>
  <si>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</si>
  <si>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</si>
  <si>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</si>
  <si>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</si>
  <si>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</si>
  <si>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</si>
  <si>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</si>
  <si>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</si>
  <si>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</si>
  <si>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</si>
  <si>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</si>
  <si>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</si>
  <si>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</si>
  <si>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</si>
  <si>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</si>
  <si>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</si>
  <si>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</si>
  <si>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</si>
  <si>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</si>
  <si>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</si>
  <si>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</si>
  <si>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</si>
  <si>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</si>
  <si>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</si>
  <si>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</si>
  <si>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</si>
  <si>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</si>
  <si>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</si>
  <si>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</si>
  <si>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</si>
  <si>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</si>
  <si>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</si>
  <si>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</si>
  <si>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</si>
  <si>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</si>
  <si>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</si>
  <si>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</si>
  <si>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</si>
  <si>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</si>
  <si>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</si>
  <si>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</si>
  <si>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</si>
  <si>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</si>
  <si>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</si>
  <si>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</si>
  <si>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</si>
  <si>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</si>
  <si>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</si>
  <si>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</si>
  <si>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</si>
  <si>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</si>
  <si>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</si>
  <si>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</si>
  <si>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</si>
  <si>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</si>
  <si>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</si>
  <si>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</si>
  <si>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</si>
  <si>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</si>
  <si>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</si>
  <si>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</si>
  <si>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</si>
  <si>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</si>
  <si>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</si>
  <si>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</si>
  <si>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</si>
  <si>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</si>
  <si>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</si>
  <si>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</si>
  <si>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</si>
  <si>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</si>
  <si>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</si>
  <si>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</si>
  <si>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</si>
  <si>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</si>
  <si>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</si>
  <si>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</si>
  <si>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</si>
  <si>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</si>
  <si>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</si>
  <si>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</si>
  <si>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</si>
  <si>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</si>
  <si>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</si>
  <si>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</si>
  <si>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</si>
  <si>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</si>
  <si>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</si>
  <si>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</si>
  <si>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</si>
  <si>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</si>
  <si>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</si>
  <si>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</si>
  <si>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</si>
  <si>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</si>
  <si>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</si>
  <si>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</si>
  <si>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</si>
  <si>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</si>
  <si>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</si>
  <si>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</si>
  <si>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</si>
  <si>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</si>
  <si>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</si>
  <si>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</si>
  <si>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</si>
  <si>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</si>
  <si>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</si>
  <si>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</si>
  <si>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</si>
  <si>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</si>
  <si>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</si>
  <si>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</si>
  <si>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</si>
  <si>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</si>
  <si>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</si>
  <si>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</si>
  <si>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</si>
  <si>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</si>
  <si>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</si>
  <si>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</si>
  <si>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</si>
  <si>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</si>
  <si>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</si>
  <si>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</si>
  <si>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</si>
  <si>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</si>
  <si>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</si>
  <si>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</si>
  <si>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</si>
  <si>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</si>
  <si>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</si>
  <si>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</si>
  <si>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</si>
  <si>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</si>
  <si>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</si>
  <si>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</si>
  <si>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</si>
  <si>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</si>
  <si>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</si>
  <si>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</si>
  <si>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</si>
  <si>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</si>
  <si>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</si>
  <si>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</si>
  <si>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</si>
  <si>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</si>
  <si>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</si>
  <si>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</si>
  <si>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</si>
  <si>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</si>
  <si>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</si>
  <si>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</si>
  <si>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</si>
  <si>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</si>
  <si>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</si>
  <si>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</si>
  <si>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</si>
  <si>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</si>
  <si>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</si>
  <si>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</si>
  <si>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</si>
  <si>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</si>
  <si>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</si>
  <si>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</si>
  <si>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</si>
  <si>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</si>
  <si>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</si>
  <si>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</si>
  <si>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</si>
  <si>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</si>
  <si>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</si>
  <si>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</si>
  <si>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</si>
  <si>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</si>
  <si>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</si>
  <si>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</si>
  <si>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</si>
  <si>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</si>
  <si>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</si>
  <si>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</si>
  <si>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</si>
  <si>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</si>
  <si>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</si>
  <si>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</si>
  <si>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</si>
  <si>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</si>
  <si>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</si>
  <si>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</si>
  <si>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</si>
  <si>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</si>
  <si>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</si>
  <si>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</si>
  <si>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</si>
  <si>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</si>
  <si>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</si>
  <si>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</si>
  <si>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</si>
  <si>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</si>
  <si>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</si>
  <si>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</si>
  <si>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</si>
  <si>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</si>
  <si>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</si>
  <si>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</si>
  <si>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</si>
  <si>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</si>
  <si>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</si>
  <si>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</si>
  <si>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</si>
  <si>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</si>
  <si>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</si>
  <si>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</si>
  <si>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</si>
  <si>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</si>
  <si>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</si>
  <si>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</si>
  <si>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</si>
  <si>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</si>
  <si>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</si>
  <si>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</si>
  <si>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</si>
  <si>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</si>
  <si>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</si>
  <si>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</si>
  <si>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</si>
  <si>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</si>
  <si>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</si>
  <si>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</si>
  <si>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</si>
  <si>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</si>
  <si>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</si>
  <si>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</si>
  <si>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</si>
  <si>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</si>
  <si>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</si>
  <si>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</si>
  <si>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</si>
  <si>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</si>
  <si>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</si>
  <si>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</si>
  <si>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</si>
  <si>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</si>
  <si>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</si>
  <si>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</si>
  <si>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</si>
  <si>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</si>
  <si>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</si>
  <si>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</si>
  <si>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</si>
  <si>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</si>
  <si>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</si>
  <si>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</si>
  <si>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</si>
  <si>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</si>
  <si>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</si>
  <si>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</si>
  <si>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</si>
  <si>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</si>
  <si>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</si>
  <si>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</si>
  <si>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</si>
  <si>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</si>
  <si>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</si>
  <si>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</si>
  <si>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</si>
  <si>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</si>
  <si>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</si>
  <si>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</si>
  <si>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</si>
  <si>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</si>
  <si>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</si>
  <si>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</si>
  <si>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</si>
  <si>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</si>
  <si>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</si>
  <si>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</si>
  <si>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</si>
  <si>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</si>
  <si>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</si>
  <si>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</si>
  <si>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</si>
  <si>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</si>
  <si>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</si>
  <si>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</si>
  <si>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</si>
  <si>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</si>
  <si>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</si>
  <si>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</si>
  <si>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</si>
  <si>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</si>
  <si>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</si>
  <si>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</si>
  <si>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</si>
  <si>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</si>
  <si>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</si>
  <si>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</si>
  <si>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</si>
  <si>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</si>
  <si>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</si>
  <si>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</si>
  <si>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</si>
  <si>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</si>
  <si>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</si>
  <si>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</si>
  <si>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</si>
  <si>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</si>
  <si>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</si>
  <si>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</si>
  <si>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</si>
  <si>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</si>
  <si>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</si>
  <si>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</si>
  <si>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</si>
  <si>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</si>
  <si>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</si>
  <si>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</si>
  <si>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</si>
  <si>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</si>
  <si>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</si>
  <si>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</si>
  <si>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</si>
  <si>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</si>
  <si>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</si>
  <si>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</si>
  <si>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</si>
  <si>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</si>
  <si>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</si>
  <si>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</si>
  <si>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</si>
  <si>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</si>
  <si>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</si>
  <si>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</si>
  <si>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</si>
  <si>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</si>
  <si>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</si>
  <si>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</si>
  <si>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</si>
  <si>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</si>
  <si>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</si>
  <si>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</si>
  <si>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</si>
  <si>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</si>
  <si>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</si>
  <si>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</si>
  <si>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</si>
  <si>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</si>
  <si>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</si>
  <si>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</si>
  <si>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</si>
  <si>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</si>
  <si>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</si>
  <si>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</si>
  <si>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</si>
  <si>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</si>
  <si>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</si>
  <si>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</si>
  <si>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</si>
  <si>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</si>
  <si>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</si>
  <si>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</si>
  <si>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</si>
  <si>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</si>
  <si>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</si>
  <si>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</si>
  <si>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</si>
  <si>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</si>
  <si>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</si>
  <si>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</si>
  <si>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</si>
  <si>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</si>
  <si>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</si>
  <si>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</si>
  <si>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</si>
  <si>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</si>
  <si>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</si>
  <si>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</si>
  <si>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</si>
  <si>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</si>
  <si>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</si>
  <si>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</si>
  <si>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</si>
  <si>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</si>
  <si>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</si>
  <si>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</si>
  <si>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</si>
  <si>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</si>
  <si>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</si>
  <si>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</si>
  <si>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</si>
  <si>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</si>
  <si>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</si>
  <si>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</si>
  <si>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</si>
  <si>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</si>
  <si>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</si>
  <si>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</si>
  <si>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"ВЕРЕЯ ТУР" АД - Ст.Загора</t>
  </si>
  <si>
    <t>неконсолидиран</t>
  </si>
  <si>
    <t>Дата на съставяне:30.07.2007 г.</t>
  </si>
  <si>
    <t>Дата на съставяне: 30.07.2007 г.</t>
  </si>
  <si>
    <t xml:space="preserve">Дата на съставяне: 30.07.2007 г.                    </t>
  </si>
  <si>
    <t xml:space="preserve">Дата  на съставяне: 30.07.2007 г.                                                                                                                               </t>
  </si>
  <si>
    <t xml:space="preserve">Дата на съставяне: 30.07.2007 г.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</si>
</sst>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view="pageBreakPreview" zoomScaleSheetLayoutView="100" workbookViewId="0" topLeftCell="B1">
      <selection activeCell="A24" sqref="A24"/>
    </sheetView>
  </sheetViews>
  <sheetFormatPr defaultColWidth="9.00390625" defaultRowHeight="12.75"/>
  <cols>
    <col min="1" max="1" width="43.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625" style="168" customWidth="1"/>
    <col min="6" max="6" width="9.50390625" style="173" customWidth="1"/>
    <col min="7" max="7" width="12.625" style="168" customWidth="1"/>
    <col min="8" max="8" width="18.625" style="174" customWidth="1"/>
    <col min="9" max="9" width="3.50390625" style="148" customWidth="1"/>
    <col min="10" max="16384" width="9.37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61" t="s">
        <v>865</v>
      </c>
      <c r="F3" s="216" t="s">
        <v>2</v>
      </c>
      <c r="G3" s="171"/>
      <c r="H3" s="460">
        <v>833067523</v>
      </c>
    </row>
    <row r="4" spans="1:8" ht="15">
      <c r="A4" s="576" t="s">
        <v>3</v>
      </c>
      <c r="B4" s="582"/>
      <c r="C4" s="582"/>
      <c r="D4" s="582"/>
      <c r="E4" s="500" t="s">
        <v>866</v>
      </c>
      <c r="F4" s="578" t="s">
        <v>4</v>
      </c>
      <c r="G4" s="579"/>
      <c r="H4" s="460">
        <v>680</v>
      </c>
    </row>
    <row r="5" spans="1:8" ht="15">
      <c r="A5" s="576" t="s">
        <v>864</v>
      </c>
      <c r="B5" s="577"/>
      <c r="C5" s="577"/>
      <c r="D5" s="577"/>
      <c r="E5" s="501">
        <v>39629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30</v>
      </c>
      <c r="D11" s="150">
        <v>31</v>
      </c>
      <c r="E11" s="236" t="s">
        <v>22</v>
      </c>
      <c r="F11" s="241" t="s">
        <v>23</v>
      </c>
      <c r="G11" s="151">
        <v>63</v>
      </c>
      <c r="H11" s="151">
        <v>63</v>
      </c>
    </row>
    <row r="12" spans="1:8" ht="15">
      <c r="A12" s="234" t="s">
        <v>24</v>
      </c>
      <c r="B12" s="240" t="s">
        <v>25</v>
      </c>
      <c r="C12" s="150">
        <v>1855</v>
      </c>
      <c r="D12" s="150">
        <v>1448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519</v>
      </c>
      <c r="D13" s="150">
        <v>400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/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13</v>
      </c>
      <c r="D15" s="150">
        <v>54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16</v>
      </c>
      <c r="D16" s="150">
        <v>43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535</v>
      </c>
      <c r="D17" s="150">
        <v>807</v>
      </c>
      <c r="E17" s="242" t="s">
        <v>46</v>
      </c>
      <c r="F17" s="244" t="s">
        <v>47</v>
      </c>
      <c r="G17" s="153">
        <f>G11+G14+G15+G16</f>
        <v>63</v>
      </c>
      <c r="H17" s="153">
        <f>H11+H14+H15+H16</f>
        <v>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115</v>
      </c>
      <c r="D18" s="150">
        <v>112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3083</v>
      </c>
      <c r="D19" s="154">
        <f>SUM(D11:D18)</f>
        <v>2895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/>
      <c r="H20" s="157">
        <v>0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2344</v>
      </c>
      <c r="H21" s="155">
        <f>SUM(H22:H24)</f>
        <v>1783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0</v>
      </c>
      <c r="H22" s="151">
        <v>0</v>
      </c>
    </row>
    <row r="23" spans="1:13" ht="15">
      <c r="A23" s="234" t="s">
        <v>66</v>
      </c>
      <c r="B23" s="240" t="s">
        <v>67</v>
      </c>
      <c r="C23" s="150">
        <v>0</v>
      </c>
      <c r="D23" s="150">
        <v>0</v>
      </c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0</v>
      </c>
      <c r="D24" s="150">
        <v>1</v>
      </c>
      <c r="E24" s="236" t="s">
        <v>72</v>
      </c>
      <c r="F24" s="241" t="s">
        <v>73</v>
      </c>
      <c r="G24" s="151">
        <v>2344</v>
      </c>
      <c r="H24" s="151">
        <v>1783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2344</v>
      </c>
      <c r="H25" s="153">
        <f>H19+H20+H21</f>
        <v>1783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>
        <v>0</v>
      </c>
      <c r="D26" s="150">
        <v>0</v>
      </c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0</v>
      </c>
      <c r="D27" s="154">
        <f>SUM(D23:D26)</f>
        <v>1</v>
      </c>
      <c r="E27" s="252" t="s">
        <v>83</v>
      </c>
      <c r="F27" s="241" t="s">
        <v>84</v>
      </c>
      <c r="G27" s="153">
        <f>SUM(G28:G30)</f>
        <v>0</v>
      </c>
      <c r="H27" s="153">
        <f>SUM(H28:H30)</f>
        <v>0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0</v>
      </c>
      <c r="H28" s="151">
        <v>0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>
        <v>0</v>
      </c>
      <c r="H29" s="315">
        <v>0</v>
      </c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153</v>
      </c>
      <c r="H31" s="151">
        <v>389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153</v>
      </c>
      <c r="H33" s="153">
        <f>H27+H31+H32</f>
        <v>389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850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2560</v>
      </c>
      <c r="H36" s="153">
        <f>H25+H17+H33</f>
        <v>2235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25.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>
        <v>0</v>
      </c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/>
      <c r="H44" s="151"/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/>
      <c r="H48" s="151"/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27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/>
    </row>
    <row r="54" spans="1:8" ht="27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3083</v>
      </c>
      <c r="D55" s="154">
        <f>D19+D20+D21+D27+D32+D45+D51+D53+D54</f>
        <v>2896</v>
      </c>
      <c r="E55" s="236" t="s">
        <v>172</v>
      </c>
      <c r="F55" s="260" t="s">
        <v>173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48</v>
      </c>
      <c r="D58" s="150">
        <v>56</v>
      </c>
      <c r="E58" s="236" t="s">
        <v>127</v>
      </c>
      <c r="F58" s="271"/>
      <c r="G58" s="251"/>
      <c r="H58" s="153"/>
    </row>
    <row r="59" spans="1:13" ht="25.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>
        <v>0</v>
      </c>
      <c r="H59" s="151">
        <v>0</v>
      </c>
      <c r="M59" s="156"/>
    </row>
    <row r="60" spans="1:8" ht="15">
      <c r="A60" s="234" t="s">
        <v>183</v>
      </c>
      <c r="B60" s="240" t="s">
        <v>184</v>
      </c>
      <c r="C60" s="150">
        <v>10</v>
      </c>
      <c r="D60" s="150">
        <v>9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563</v>
      </c>
      <c r="H61" s="153">
        <f>SUM(H62:H68)</f>
        <v>383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/>
      <c r="H62" s="151"/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58</v>
      </c>
      <c r="D64" s="154">
        <f>SUM(D58:D63)</f>
        <v>65</v>
      </c>
      <c r="E64" s="236" t="s">
        <v>200</v>
      </c>
      <c r="F64" s="241" t="s">
        <v>201</v>
      </c>
      <c r="G64" s="151">
        <v>384</v>
      </c>
      <c r="H64" s="151">
        <v>233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/>
      <c r="H65" s="151"/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22</v>
      </c>
      <c r="H66" s="151">
        <v>9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21</v>
      </c>
      <c r="H67" s="151">
        <v>7</v>
      </c>
    </row>
    <row r="68" spans="1:8" ht="15">
      <c r="A68" s="234" t="s">
        <v>211</v>
      </c>
      <c r="B68" s="240" t="s">
        <v>212</v>
      </c>
      <c r="C68" s="150">
        <v>115</v>
      </c>
      <c r="D68" s="150">
        <v>200</v>
      </c>
      <c r="E68" s="236" t="s">
        <v>213</v>
      </c>
      <c r="F68" s="241" t="s">
        <v>214</v>
      </c>
      <c r="G68" s="151">
        <v>136</v>
      </c>
      <c r="H68" s="151">
        <v>134</v>
      </c>
    </row>
    <row r="69" spans="1:8" ht="15">
      <c r="A69" s="234" t="s">
        <v>215</v>
      </c>
      <c r="B69" s="240" t="s">
        <v>216</v>
      </c>
      <c r="C69" s="150"/>
      <c r="D69" s="150"/>
      <c r="E69" s="250" t="s">
        <v>78</v>
      </c>
      <c r="F69" s="241" t="s">
        <v>217</v>
      </c>
      <c r="G69" s="151">
        <v>229</v>
      </c>
      <c r="H69" s="151">
        <v>606</v>
      </c>
    </row>
    <row r="70" spans="1:8" ht="25.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0</v>
      </c>
      <c r="D71" s="150"/>
      <c r="E71" s="252" t="s">
        <v>46</v>
      </c>
      <c r="F71" s="272" t="s">
        <v>224</v>
      </c>
      <c r="G71" s="160">
        <f>G59+G60+G61+G69+G70</f>
        <v>792</v>
      </c>
      <c r="H71" s="160">
        <f>H59+H60+H61+H69+H70</f>
        <v>989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0</v>
      </c>
      <c r="D72" s="150">
        <v>20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27">
      <c r="A74" s="234" t="s">
        <v>229</v>
      </c>
      <c r="B74" s="240" t="s">
        <v>230</v>
      </c>
      <c r="C74" s="150">
        <v>5</v>
      </c>
      <c r="D74" s="150">
        <v>11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120</v>
      </c>
      <c r="D75" s="154">
        <f>SUM(D67:D74)</f>
        <v>231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27">
      <c r="A76" s="234"/>
      <c r="B76" s="240"/>
      <c r="C76" s="251"/>
      <c r="D76" s="154"/>
      <c r="E76" s="236" t="s">
        <v>235</v>
      </c>
      <c r="F76" s="244" t="s">
        <v>236</v>
      </c>
      <c r="G76" s="151">
        <v>0</v>
      </c>
      <c r="H76" s="151">
        <v>0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25.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792</v>
      </c>
      <c r="H79" s="161">
        <f>H71+H74+H75+H76</f>
        <v>989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7</v>
      </c>
      <c r="D87" s="150">
        <v>24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84</v>
      </c>
      <c r="D88" s="150">
        <v>8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91</v>
      </c>
      <c r="D91" s="154">
        <f>SUM(D87:D90)</f>
        <v>32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>
        <v>0</v>
      </c>
      <c r="D92" s="150">
        <v>0</v>
      </c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269</v>
      </c>
      <c r="D93" s="154">
        <f>D64+D75+D84+D91+D92</f>
        <v>328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26.25" thickBot="1">
      <c r="A94" s="447" t="s">
        <v>268</v>
      </c>
      <c r="B94" s="287" t="s">
        <v>269</v>
      </c>
      <c r="C94" s="163">
        <f>C93+C55</f>
        <v>3352</v>
      </c>
      <c r="D94" s="163">
        <f>D93+D55</f>
        <v>3224</v>
      </c>
      <c r="E94" s="448" t="s">
        <v>270</v>
      </c>
      <c r="F94" s="288" t="s">
        <v>271</v>
      </c>
      <c r="G94" s="164">
        <f>G36+G39+G55+G79</f>
        <v>3352</v>
      </c>
      <c r="H94" s="164">
        <f>H36+H39+H55+H79</f>
        <v>3224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851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45" t="s">
        <v>868</v>
      </c>
      <c r="B98" s="431"/>
      <c r="C98" s="580" t="s">
        <v>272</v>
      </c>
      <c r="D98" s="580"/>
      <c r="E98" s="580"/>
      <c r="F98" s="169"/>
      <c r="G98" s="170"/>
      <c r="H98" s="171"/>
      <c r="M98" s="156"/>
    </row>
    <row r="99" spans="3:8" ht="15">
      <c r="C99" s="45"/>
      <c r="D99" s="1"/>
      <c r="E99" s="45"/>
      <c r="F99" s="169"/>
      <c r="G99" s="170"/>
      <c r="H99" s="171"/>
    </row>
    <row r="100" spans="1:5" ht="15">
      <c r="A100" s="172"/>
      <c r="B100" s="172"/>
      <c r="C100" s="580" t="s">
        <v>856</v>
      </c>
      <c r="D100" s="581"/>
      <c r="E100" s="581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5" r:id="rId1"/>
  <headerFooter alignWithMargins="0">
    <oddHeader>&amp;R&amp;"Times New Roman Cyr,Regular"&amp;9СПРАВКА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25">
      <selection activeCell="D42" sqref="D42"/>
    </sheetView>
  </sheetViews>
  <sheetFormatPr defaultColWidth="9.00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625" style="541" customWidth="1"/>
    <col min="5" max="5" width="37.375" style="564" customWidth="1"/>
    <col min="6" max="6" width="9.00390625" style="564" customWidth="1"/>
    <col min="7" max="7" width="11.625" style="541" customWidth="1"/>
    <col min="8" max="8" width="13.125" style="541" customWidth="1"/>
    <col min="9" max="16384" width="9.375" style="541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0"/>
      <c r="H1" s="540"/>
    </row>
    <row r="2" spans="1:8" ht="15">
      <c r="A2" s="466" t="s">
        <v>1</v>
      </c>
      <c r="B2" s="585" t="str">
        <f>'справка №1-БАЛАНС'!E3</f>
        <v>"ВЕРЕЯ ТУР" АД - Ст.Загора</v>
      </c>
      <c r="C2" s="585"/>
      <c r="D2" s="585"/>
      <c r="E2" s="585"/>
      <c r="F2" s="587" t="s">
        <v>2</v>
      </c>
      <c r="G2" s="587"/>
      <c r="H2" s="522">
        <f>'справка №1-БАЛАНС'!H3</f>
        <v>833067523</v>
      </c>
    </row>
    <row r="3" spans="1:8" ht="15">
      <c r="A3" s="466" t="s">
        <v>274</v>
      </c>
      <c r="B3" s="585" t="str">
        <f>'справка №1-БАЛАНС'!E4</f>
        <v>неконсолидиран</v>
      </c>
      <c r="C3" s="585"/>
      <c r="D3" s="585"/>
      <c r="E3" s="585"/>
      <c r="F3" s="542" t="s">
        <v>4</v>
      </c>
      <c r="G3" s="523"/>
      <c r="H3" s="523">
        <f>'справка №1-БАЛАНС'!H4</f>
        <v>680</v>
      </c>
    </row>
    <row r="4" spans="1:8" ht="17.25" customHeight="1">
      <c r="A4" s="466" t="s">
        <v>5</v>
      </c>
      <c r="B4" s="586">
        <v>39629</v>
      </c>
      <c r="C4" s="586"/>
      <c r="D4" s="586"/>
      <c r="E4" s="313"/>
      <c r="F4" s="465"/>
      <c r="G4" s="540"/>
      <c r="H4" s="543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2"/>
      <c r="D7" s="52"/>
      <c r="E7" s="126" t="s">
        <v>279</v>
      </c>
      <c r="F7" s="303"/>
      <c r="G7" s="544"/>
      <c r="H7" s="544"/>
    </row>
    <row r="8" spans="1:8" ht="12">
      <c r="A8" s="295" t="s">
        <v>280</v>
      </c>
      <c r="B8" s="295"/>
      <c r="C8" s="296"/>
      <c r="D8" s="50"/>
      <c r="E8" s="295" t="s">
        <v>281</v>
      </c>
      <c r="F8" s="303"/>
      <c r="G8" s="544"/>
      <c r="H8" s="544"/>
    </row>
    <row r="9" spans="1:8" ht="12">
      <c r="A9" s="297" t="s">
        <v>282</v>
      </c>
      <c r="B9" s="298" t="s">
        <v>283</v>
      </c>
      <c r="C9" s="46">
        <v>554</v>
      </c>
      <c r="D9" s="46">
        <v>498</v>
      </c>
      <c r="E9" s="297" t="s">
        <v>284</v>
      </c>
      <c r="F9" s="545" t="s">
        <v>285</v>
      </c>
      <c r="G9" s="546"/>
      <c r="H9" s="546"/>
    </row>
    <row r="10" spans="1:8" ht="12">
      <c r="A10" s="297" t="s">
        <v>286</v>
      </c>
      <c r="B10" s="298" t="s">
        <v>287</v>
      </c>
      <c r="C10" s="46">
        <v>249</v>
      </c>
      <c r="D10" s="46">
        <v>125</v>
      </c>
      <c r="E10" s="297" t="s">
        <v>288</v>
      </c>
      <c r="F10" s="545" t="s">
        <v>289</v>
      </c>
      <c r="G10" s="546">
        <v>9</v>
      </c>
      <c r="H10" s="546">
        <v>10</v>
      </c>
    </row>
    <row r="11" spans="1:8" ht="12">
      <c r="A11" s="297" t="s">
        <v>290</v>
      </c>
      <c r="B11" s="298" t="s">
        <v>291</v>
      </c>
      <c r="C11" s="46">
        <v>162</v>
      </c>
      <c r="D11" s="46">
        <v>135</v>
      </c>
      <c r="E11" s="299" t="s">
        <v>292</v>
      </c>
      <c r="F11" s="545" t="s">
        <v>293</v>
      </c>
      <c r="G11" s="546">
        <v>1380</v>
      </c>
      <c r="H11" s="546">
        <v>1151</v>
      </c>
    </row>
    <row r="12" spans="1:8" ht="12">
      <c r="A12" s="297" t="s">
        <v>294</v>
      </c>
      <c r="B12" s="298" t="s">
        <v>295</v>
      </c>
      <c r="C12" s="46">
        <v>192</v>
      </c>
      <c r="D12" s="46">
        <v>142</v>
      </c>
      <c r="E12" s="299" t="s">
        <v>78</v>
      </c>
      <c r="F12" s="545" t="s">
        <v>296</v>
      </c>
      <c r="G12" s="546">
        <v>0</v>
      </c>
      <c r="H12" s="546">
        <v>1</v>
      </c>
    </row>
    <row r="13" spans="1:18" ht="12">
      <c r="A13" s="297" t="s">
        <v>297</v>
      </c>
      <c r="B13" s="298" t="s">
        <v>298</v>
      </c>
      <c r="C13" s="46">
        <v>40</v>
      </c>
      <c r="D13" s="46">
        <v>34</v>
      </c>
      <c r="E13" s="300" t="s">
        <v>51</v>
      </c>
      <c r="F13" s="547" t="s">
        <v>299</v>
      </c>
      <c r="G13" s="544">
        <f>SUM(G9:G12)</f>
        <v>1389</v>
      </c>
      <c r="H13" s="544">
        <f>SUM(H9:H12)</f>
        <v>1162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24">
      <c r="A14" s="297" t="s">
        <v>300</v>
      </c>
      <c r="B14" s="298" t="s">
        <v>301</v>
      </c>
      <c r="C14" s="46">
        <v>9</v>
      </c>
      <c r="D14" s="46">
        <v>5</v>
      </c>
      <c r="E14" s="299"/>
      <c r="F14" s="548"/>
      <c r="G14" s="549"/>
      <c r="H14" s="549"/>
    </row>
    <row r="15" spans="1:8" ht="24">
      <c r="A15" s="297" t="s">
        <v>302</v>
      </c>
      <c r="B15" s="298" t="s">
        <v>303</v>
      </c>
      <c r="C15" s="47">
        <v>0</v>
      </c>
      <c r="D15" s="47">
        <v>-4</v>
      </c>
      <c r="E15" s="295" t="s">
        <v>304</v>
      </c>
      <c r="F15" s="550" t="s">
        <v>305</v>
      </c>
      <c r="G15" s="546">
        <v>0</v>
      </c>
      <c r="H15" s="546">
        <v>0</v>
      </c>
    </row>
    <row r="16" spans="1:8" ht="12">
      <c r="A16" s="297" t="s">
        <v>306</v>
      </c>
      <c r="B16" s="298" t="s">
        <v>307</v>
      </c>
      <c r="C16" s="47">
        <v>6</v>
      </c>
      <c r="D16" s="47">
        <v>4</v>
      </c>
      <c r="E16" s="297" t="s">
        <v>308</v>
      </c>
      <c r="F16" s="548" t="s">
        <v>309</v>
      </c>
      <c r="G16" s="551"/>
      <c r="H16" s="551"/>
    </row>
    <row r="17" spans="1:8" ht="12">
      <c r="A17" s="301" t="s">
        <v>310</v>
      </c>
      <c r="B17" s="298" t="s">
        <v>311</v>
      </c>
      <c r="C17" s="48"/>
      <c r="D17" s="48"/>
      <c r="E17" s="295"/>
      <c r="F17" s="303"/>
      <c r="G17" s="549"/>
      <c r="H17" s="549"/>
    </row>
    <row r="18" spans="1:8" ht="12">
      <c r="A18" s="301" t="s">
        <v>312</v>
      </c>
      <c r="B18" s="298" t="s">
        <v>313</v>
      </c>
      <c r="C18" s="48"/>
      <c r="D18" s="48"/>
      <c r="E18" s="295" t="s">
        <v>314</v>
      </c>
      <c r="F18" s="303"/>
      <c r="G18" s="549"/>
      <c r="H18" s="549"/>
    </row>
    <row r="19" spans="1:15" ht="12">
      <c r="A19" s="300" t="s">
        <v>51</v>
      </c>
      <c r="B19" s="302" t="s">
        <v>315</v>
      </c>
      <c r="C19" s="49">
        <f>SUM(C9:C15)+C16</f>
        <v>1212</v>
      </c>
      <c r="D19" s="49">
        <f>SUM(D9:D15)+D16</f>
        <v>939</v>
      </c>
      <c r="E19" s="303" t="s">
        <v>316</v>
      </c>
      <c r="F19" s="548" t="s">
        <v>317</v>
      </c>
      <c r="G19" s="546"/>
      <c r="H19" s="546"/>
      <c r="I19" s="540"/>
      <c r="J19" s="540"/>
      <c r="K19" s="540"/>
      <c r="L19" s="540"/>
      <c r="M19" s="540"/>
      <c r="N19" s="540"/>
      <c r="O19" s="540"/>
    </row>
    <row r="20" spans="1:8" ht="12">
      <c r="A20" s="295"/>
      <c r="B20" s="298"/>
      <c r="C20" s="314"/>
      <c r="D20" s="314"/>
      <c r="E20" s="301" t="s">
        <v>318</v>
      </c>
      <c r="F20" s="548" t="s">
        <v>319</v>
      </c>
      <c r="G20" s="546"/>
      <c r="H20" s="546"/>
    </row>
    <row r="21" spans="1:8" ht="24">
      <c r="A21" s="295" t="s">
        <v>320</v>
      </c>
      <c r="B21" s="304"/>
      <c r="C21" s="314"/>
      <c r="D21" s="314"/>
      <c r="E21" s="297" t="s">
        <v>321</v>
      </c>
      <c r="F21" s="548" t="s">
        <v>322</v>
      </c>
      <c r="G21" s="546"/>
      <c r="H21" s="546"/>
    </row>
    <row r="22" spans="1:8" ht="24">
      <c r="A22" s="303" t="s">
        <v>323</v>
      </c>
      <c r="B22" s="304" t="s">
        <v>324</v>
      </c>
      <c r="C22" s="46">
        <v>0</v>
      </c>
      <c r="D22" s="46">
        <v>0</v>
      </c>
      <c r="E22" s="303" t="s">
        <v>325</v>
      </c>
      <c r="F22" s="548" t="s">
        <v>326</v>
      </c>
      <c r="G22" s="546"/>
      <c r="H22" s="546"/>
    </row>
    <row r="23" spans="1:8" ht="24">
      <c r="A23" s="297" t="s">
        <v>327</v>
      </c>
      <c r="B23" s="304" t="s">
        <v>328</v>
      </c>
      <c r="C23" s="46"/>
      <c r="D23" s="46"/>
      <c r="E23" s="297" t="s">
        <v>329</v>
      </c>
      <c r="F23" s="548" t="s">
        <v>330</v>
      </c>
      <c r="G23" s="546"/>
      <c r="H23" s="546"/>
    </row>
    <row r="24" spans="1:18" ht="24">
      <c r="A24" s="297" t="s">
        <v>331</v>
      </c>
      <c r="B24" s="304" t="s">
        <v>332</v>
      </c>
      <c r="C24" s="46"/>
      <c r="D24" s="46"/>
      <c r="E24" s="300" t="s">
        <v>103</v>
      </c>
      <c r="F24" s="550" t="s">
        <v>333</v>
      </c>
      <c r="G24" s="544"/>
      <c r="H24" s="544"/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7" t="s">
        <v>78</v>
      </c>
      <c r="B25" s="304" t="s">
        <v>334</v>
      </c>
      <c r="C25" s="46">
        <v>7</v>
      </c>
      <c r="D25" s="46">
        <v>5</v>
      </c>
      <c r="E25" s="301"/>
      <c r="F25" s="303"/>
      <c r="G25" s="549"/>
      <c r="H25" s="549"/>
    </row>
    <row r="26" spans="1:14" ht="12">
      <c r="A26" s="300" t="s">
        <v>76</v>
      </c>
      <c r="B26" s="305" t="s">
        <v>335</v>
      </c>
      <c r="C26" s="49">
        <f>SUM(C22:C25)</f>
        <v>7</v>
      </c>
      <c r="D26" s="49">
        <f>SUM(D22:D25)</f>
        <v>5</v>
      </c>
      <c r="E26" s="297"/>
      <c r="F26" s="303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0"/>
      <c r="B27" s="305"/>
      <c r="C27" s="314"/>
      <c r="D27" s="314"/>
      <c r="E27" s="297"/>
      <c r="F27" s="303"/>
      <c r="G27" s="549"/>
      <c r="H27" s="549"/>
    </row>
    <row r="28" spans="1:18" ht="24">
      <c r="A28" s="126" t="s">
        <v>336</v>
      </c>
      <c r="B28" s="292" t="s">
        <v>337</v>
      </c>
      <c r="C28" s="50">
        <f>C26+C19</f>
        <v>1219</v>
      </c>
      <c r="D28" s="50">
        <f>D26+D19</f>
        <v>944</v>
      </c>
      <c r="E28" s="126" t="s">
        <v>338</v>
      </c>
      <c r="F28" s="550" t="s">
        <v>339</v>
      </c>
      <c r="G28" s="544">
        <f>G13+G15+G24</f>
        <v>1389</v>
      </c>
      <c r="H28" s="544">
        <f>H13+H15+H24</f>
        <v>1162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6"/>
      <c r="B29" s="292"/>
      <c r="C29" s="314"/>
      <c r="D29" s="314"/>
      <c r="E29" s="126"/>
      <c r="F29" s="548"/>
      <c r="G29" s="549"/>
      <c r="H29" s="549"/>
    </row>
    <row r="30" spans="1:18" ht="12">
      <c r="A30" s="126" t="s">
        <v>340</v>
      </c>
      <c r="B30" s="292" t="s">
        <v>341</v>
      </c>
      <c r="C30" s="50">
        <v>170</v>
      </c>
      <c r="D30" s="50">
        <v>218</v>
      </c>
      <c r="E30" s="126" t="s">
        <v>342</v>
      </c>
      <c r="F30" s="550" t="s">
        <v>343</v>
      </c>
      <c r="G30" s="53"/>
      <c r="H30" s="53"/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5" t="s">
        <v>344</v>
      </c>
      <c r="C31" s="46"/>
      <c r="D31" s="46"/>
      <c r="E31" s="295" t="s">
        <v>855</v>
      </c>
      <c r="F31" s="548" t="s">
        <v>345</v>
      </c>
      <c r="G31" s="546"/>
      <c r="H31" s="546"/>
    </row>
    <row r="32" spans="1:8" ht="12">
      <c r="A32" s="295" t="s">
        <v>346</v>
      </c>
      <c r="B32" s="306" t="s">
        <v>347</v>
      </c>
      <c r="C32" s="46"/>
      <c r="D32" s="46"/>
      <c r="E32" s="295" t="s">
        <v>348</v>
      </c>
      <c r="F32" s="548" t="s">
        <v>349</v>
      </c>
      <c r="G32" s="546"/>
      <c r="H32" s="546"/>
    </row>
    <row r="33" spans="1:18" ht="12">
      <c r="A33" s="127" t="s">
        <v>350</v>
      </c>
      <c r="B33" s="305" t="s">
        <v>351</v>
      </c>
      <c r="C33" s="49">
        <f>C28+C31+C32</f>
        <v>1219</v>
      </c>
      <c r="D33" s="49">
        <f>D28+D31+D32</f>
        <v>944</v>
      </c>
      <c r="E33" s="126" t="s">
        <v>352</v>
      </c>
      <c r="F33" s="550" t="s">
        <v>353</v>
      </c>
      <c r="G33" s="53">
        <f>G32+G31+G28</f>
        <v>1389</v>
      </c>
      <c r="H33" s="53">
        <f>H32+H31+H28</f>
        <v>1162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7" t="s">
        <v>354</v>
      </c>
      <c r="B34" s="292" t="s">
        <v>355</v>
      </c>
      <c r="C34" s="50">
        <v>170</v>
      </c>
      <c r="D34" s="50">
        <v>218</v>
      </c>
      <c r="E34" s="127" t="s">
        <v>356</v>
      </c>
      <c r="F34" s="550" t="s">
        <v>357</v>
      </c>
      <c r="G34" s="544"/>
      <c r="H34" s="544"/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5" t="s">
        <v>358</v>
      </c>
      <c r="B35" s="305" t="s">
        <v>359</v>
      </c>
      <c r="C35" s="49">
        <v>17</v>
      </c>
      <c r="D35" s="49">
        <v>24</v>
      </c>
      <c r="E35" s="307"/>
      <c r="F35" s="303"/>
      <c r="G35" s="549"/>
      <c r="H35" s="549"/>
      <c r="I35" s="540"/>
      <c r="J35" s="540"/>
      <c r="K35" s="540"/>
      <c r="L35" s="540"/>
      <c r="M35" s="540"/>
      <c r="N35" s="540"/>
    </row>
    <row r="36" spans="1:8" ht="24">
      <c r="A36" s="308" t="s">
        <v>360</v>
      </c>
      <c r="B36" s="304" t="s">
        <v>361</v>
      </c>
      <c r="C36" s="46">
        <v>17</v>
      </c>
      <c r="D36" s="46">
        <v>24</v>
      </c>
      <c r="E36" s="307"/>
      <c r="F36" s="303"/>
      <c r="G36" s="549"/>
      <c r="H36" s="549"/>
    </row>
    <row r="37" spans="1:8" ht="24">
      <c r="A37" s="308" t="s">
        <v>362</v>
      </c>
      <c r="B37" s="309" t="s">
        <v>363</v>
      </c>
      <c r="C37" s="429"/>
      <c r="D37" s="429"/>
      <c r="E37" s="307"/>
      <c r="F37" s="553"/>
      <c r="G37" s="549"/>
      <c r="H37" s="549"/>
    </row>
    <row r="38" spans="1:8" ht="12">
      <c r="A38" s="310" t="s">
        <v>364</v>
      </c>
      <c r="B38" s="309" t="s">
        <v>365</v>
      </c>
      <c r="C38" s="125"/>
      <c r="D38" s="125"/>
      <c r="E38" s="307"/>
      <c r="F38" s="553"/>
      <c r="G38" s="549"/>
      <c r="H38" s="549"/>
    </row>
    <row r="39" spans="1:18" ht="24">
      <c r="A39" s="311" t="s">
        <v>366</v>
      </c>
      <c r="B39" s="128" t="s">
        <v>367</v>
      </c>
      <c r="C39" s="459">
        <v>153</v>
      </c>
      <c r="D39" s="459">
        <v>194</v>
      </c>
      <c r="E39" s="312" t="s">
        <v>368</v>
      </c>
      <c r="F39" s="554" t="s">
        <v>369</v>
      </c>
      <c r="G39" s="555"/>
      <c r="H39" s="555"/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6" t="s">
        <v>370</v>
      </c>
      <c r="B40" s="294" t="s">
        <v>371</v>
      </c>
      <c r="C40" s="51"/>
      <c r="D40" s="51"/>
      <c r="E40" s="126" t="s">
        <v>370</v>
      </c>
      <c r="F40" s="554" t="s">
        <v>372</v>
      </c>
      <c r="G40" s="546"/>
      <c r="H40" s="546"/>
    </row>
    <row r="41" spans="1:18" ht="12">
      <c r="A41" s="126" t="s">
        <v>373</v>
      </c>
      <c r="B41" s="291" t="s">
        <v>374</v>
      </c>
      <c r="C41" s="52">
        <f>IF(G39=0,IF(C39-C40&gt;0,C39-C40+G40,0),IF(G39-G40&lt;0,G40-G39+C39,0))</f>
        <v>153</v>
      </c>
      <c r="D41" s="52">
        <f>IF(H39=0,IF(D39-D40&gt;0,D39-D40+H40,0),IF(H39-H40&lt;0,H40-H39+D39,0))</f>
        <v>194</v>
      </c>
      <c r="E41" s="126" t="s">
        <v>375</v>
      </c>
      <c r="F41" s="567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7" t="s">
        <v>377</v>
      </c>
      <c r="B42" s="291" t="s">
        <v>378</v>
      </c>
      <c r="C42" s="53">
        <f>C33+C35+C39</f>
        <v>1389</v>
      </c>
      <c r="D42" s="53">
        <f>D33+D35+D39</f>
        <v>1162</v>
      </c>
      <c r="E42" s="127" t="s">
        <v>379</v>
      </c>
      <c r="F42" s="128" t="s">
        <v>380</v>
      </c>
      <c r="G42" s="53">
        <f>G39+G33</f>
        <v>1389</v>
      </c>
      <c r="H42" s="53">
        <f>H39+H33</f>
        <v>1162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3"/>
      <c r="B43" s="423"/>
      <c r="C43" s="424"/>
      <c r="D43" s="424"/>
      <c r="E43" s="425"/>
      <c r="F43" s="556"/>
      <c r="G43" s="424"/>
      <c r="H43" s="424"/>
    </row>
    <row r="44" spans="1:8" ht="12">
      <c r="A44" s="313"/>
      <c r="B44" s="423"/>
      <c r="C44" s="424"/>
      <c r="D44" s="424"/>
      <c r="E44" s="425"/>
      <c r="F44" s="556"/>
      <c r="G44" s="424"/>
      <c r="H44" s="424"/>
    </row>
    <row r="45" spans="1:8" ht="12">
      <c r="A45" s="588" t="s">
        <v>862</v>
      </c>
      <c r="B45" s="588"/>
      <c r="C45" s="588"/>
      <c r="D45" s="588"/>
      <c r="E45" s="588"/>
      <c r="F45" s="556"/>
      <c r="G45" s="424"/>
      <c r="H45" s="424"/>
    </row>
    <row r="46" spans="1:8" ht="12">
      <c r="A46" s="313"/>
      <c r="B46" s="423"/>
      <c r="C46" s="424"/>
      <c r="D46" s="424"/>
      <c r="E46" s="425"/>
      <c r="F46" s="556"/>
      <c r="G46" s="424"/>
      <c r="H46" s="424"/>
    </row>
    <row r="47" spans="1:8" ht="12">
      <c r="A47" s="313"/>
      <c r="B47" s="423"/>
      <c r="C47" s="424"/>
      <c r="D47" s="424"/>
      <c r="E47" s="425"/>
      <c r="F47" s="556"/>
      <c r="G47" s="424"/>
      <c r="H47" s="424"/>
    </row>
    <row r="48" spans="1:15" ht="12">
      <c r="A48" s="499" t="s">
        <v>867</v>
      </c>
      <c r="B48" s="426"/>
      <c r="C48" s="426" t="s">
        <v>381</v>
      </c>
      <c r="D48" s="583"/>
      <c r="E48" s="583"/>
      <c r="F48" s="583"/>
      <c r="G48" s="583"/>
      <c r="H48" s="583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4"/>
      <c r="D49" s="424"/>
      <c r="E49" s="556"/>
      <c r="F49" s="556"/>
      <c r="G49" s="559"/>
      <c r="H49" s="559"/>
    </row>
    <row r="50" spans="1:8" ht="12.75" customHeight="1">
      <c r="A50" s="557"/>
      <c r="B50" s="558"/>
      <c r="C50" s="427" t="s">
        <v>781</v>
      </c>
      <c r="D50" s="584"/>
      <c r="E50" s="584"/>
      <c r="F50" s="584"/>
      <c r="G50" s="584"/>
      <c r="H50" s="584"/>
    </row>
    <row r="51" spans="1:8" ht="12">
      <c r="A51" s="560"/>
      <c r="B51" s="556"/>
      <c r="C51" s="424"/>
      <c r="D51" s="424"/>
      <c r="E51" s="556"/>
      <c r="F51" s="556"/>
      <c r="G51" s="559"/>
      <c r="H51" s="559"/>
    </row>
    <row r="52" spans="1:8" ht="12">
      <c r="A52" s="560"/>
      <c r="B52" s="556"/>
      <c r="C52" s="424"/>
      <c r="D52" s="424"/>
      <c r="E52" s="556"/>
      <c r="F52" s="556"/>
      <c r="G52" s="559"/>
      <c r="H52" s="559"/>
    </row>
    <row r="53" spans="1:8" ht="12">
      <c r="A53" s="560"/>
      <c r="B53" s="556"/>
      <c r="C53" s="424"/>
      <c r="D53" s="424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SheetLayoutView="100" workbookViewId="0" topLeftCell="B23">
      <selection activeCell="D45" sqref="D45"/>
    </sheetView>
  </sheetViews>
  <sheetFormatPr defaultColWidth="9.00390625" defaultRowHeight="12.75"/>
  <cols>
    <col min="1" max="1" width="69.875" style="130" customWidth="1"/>
    <col min="2" max="2" width="29.375" style="130" customWidth="1"/>
    <col min="3" max="3" width="22.125" style="539" customWidth="1"/>
    <col min="4" max="4" width="21.375" style="539" customWidth="1"/>
    <col min="5" max="5" width="10.125" style="130" customWidth="1"/>
    <col min="6" max="6" width="12.00390625" style="130" customWidth="1"/>
    <col min="7" max="16384" width="9.37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383</v>
      </c>
      <c r="B4" s="469" t="str">
        <f>'справка №1-БАЛАНС'!E3</f>
        <v>"ВЕРЕЯ ТУР" АД - Ст.Загора</v>
      </c>
      <c r="C4" s="537" t="s">
        <v>2</v>
      </c>
      <c r="D4" s="537">
        <f>'справка №1-БАЛАНС'!H3</f>
        <v>833067523</v>
      </c>
      <c r="E4" s="322"/>
      <c r="F4" s="322"/>
    </row>
    <row r="5" spans="1:4" ht="15">
      <c r="A5" s="469" t="s">
        <v>274</v>
      </c>
      <c r="B5" s="469" t="str">
        <f>'справка №1-БАЛАНС'!E4</f>
        <v>неконсолидиран</v>
      </c>
      <c r="C5" s="538" t="s">
        <v>4</v>
      </c>
      <c r="D5" s="537">
        <f>'справка №1-БАЛАНС'!H4</f>
        <v>680</v>
      </c>
    </row>
    <row r="6" spans="1:6" ht="12" customHeight="1">
      <c r="A6" s="470" t="s">
        <v>5</v>
      </c>
      <c r="B6" s="502">
        <v>39629</v>
      </c>
      <c r="C6" s="471"/>
      <c r="D6" s="472" t="s">
        <v>275</v>
      </c>
      <c r="F6" s="324"/>
    </row>
    <row r="7" spans="1:6" ht="33.75" customHeight="1">
      <c r="A7" s="325" t="s">
        <v>384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5"/>
      <c r="D9" s="55"/>
      <c r="E9" s="129"/>
      <c r="F9" s="129"/>
    </row>
    <row r="10" spans="1:6" ht="12">
      <c r="A10" s="331" t="s">
        <v>386</v>
      </c>
      <c r="B10" s="332" t="s">
        <v>387</v>
      </c>
      <c r="C10" s="54">
        <v>1385</v>
      </c>
      <c r="D10" s="54">
        <v>1132</v>
      </c>
      <c r="E10" s="129"/>
      <c r="F10" s="129"/>
    </row>
    <row r="11" spans="1:13" ht="12">
      <c r="A11" s="331" t="s">
        <v>388</v>
      </c>
      <c r="B11" s="332" t="s">
        <v>389</v>
      </c>
      <c r="C11" s="54">
        <v>-1032</v>
      </c>
      <c r="D11" s="54">
        <v>-950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4"/>
      <c r="D12" s="54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4">
        <v>-211</v>
      </c>
      <c r="D13" s="54">
        <v>-173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4"/>
      <c r="D14" s="54">
        <v>0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4">
        <v>-59</v>
      </c>
      <c r="D15" s="54">
        <v>-12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4"/>
      <c r="D16" s="54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24">
      <c r="A17" s="331" t="s">
        <v>400</v>
      </c>
      <c r="B17" s="332" t="s">
        <v>401</v>
      </c>
      <c r="C17" s="54"/>
      <c r="D17" s="54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4"/>
      <c r="D18" s="54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4">
        <v>0</v>
      </c>
      <c r="D19" s="54">
        <v>2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5">
        <f>SUM(C10:C19)</f>
        <v>83</v>
      </c>
      <c r="D20" s="55">
        <f>SUM(D10:D19)</f>
        <v>-1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4"/>
      <c r="D22" s="54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4"/>
      <c r="D23" s="54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4"/>
      <c r="D24" s="54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4"/>
      <c r="D25" s="54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4"/>
      <c r="D26" s="54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4"/>
      <c r="D27" s="54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4"/>
      <c r="D28" s="54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4"/>
      <c r="D29" s="54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4"/>
      <c r="D30" s="54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4">
        <v>-38</v>
      </c>
      <c r="D31" s="54">
        <v>0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5">
        <f>SUM(C22:C31)</f>
        <v>-38</v>
      </c>
      <c r="D32" s="55">
        <f>SUM(D22:D31)</f>
        <v>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4"/>
      <c r="D34" s="54"/>
      <c r="E34" s="129"/>
      <c r="F34" s="129"/>
    </row>
    <row r="35" spans="1:6" ht="12">
      <c r="A35" s="333" t="s">
        <v>433</v>
      </c>
      <c r="B35" s="332" t="s">
        <v>434</v>
      </c>
      <c r="C35" s="54"/>
      <c r="D35" s="54"/>
      <c r="E35" s="129"/>
      <c r="F35" s="129"/>
    </row>
    <row r="36" spans="1:6" ht="12">
      <c r="A36" s="331" t="s">
        <v>435</v>
      </c>
      <c r="B36" s="332" t="s">
        <v>436</v>
      </c>
      <c r="C36" s="54">
        <v>0</v>
      </c>
      <c r="D36" s="54"/>
      <c r="E36" s="129"/>
      <c r="F36" s="129"/>
    </row>
    <row r="37" spans="1:6" ht="12">
      <c r="A37" s="331" t="s">
        <v>437</v>
      </c>
      <c r="B37" s="332" t="s">
        <v>438</v>
      </c>
      <c r="C37" s="54"/>
      <c r="D37" s="54"/>
      <c r="E37" s="129"/>
      <c r="F37" s="129"/>
    </row>
    <row r="38" spans="1:6" ht="12">
      <c r="A38" s="331" t="s">
        <v>439</v>
      </c>
      <c r="B38" s="332" t="s">
        <v>440</v>
      </c>
      <c r="C38" s="54"/>
      <c r="D38" s="54"/>
      <c r="E38" s="129"/>
      <c r="F38" s="129"/>
    </row>
    <row r="39" spans="1:6" ht="12">
      <c r="A39" s="331" t="s">
        <v>441</v>
      </c>
      <c r="B39" s="332" t="s">
        <v>442</v>
      </c>
      <c r="C39" s="54">
        <v>0</v>
      </c>
      <c r="D39" s="54">
        <v>0</v>
      </c>
      <c r="E39" s="129"/>
      <c r="F39" s="129"/>
    </row>
    <row r="40" spans="1:6" ht="12">
      <c r="A40" s="331" t="s">
        <v>443</v>
      </c>
      <c r="B40" s="332" t="s">
        <v>444</v>
      </c>
      <c r="C40" s="54"/>
      <c r="D40" s="54"/>
      <c r="E40" s="129"/>
      <c r="F40" s="129"/>
    </row>
    <row r="41" spans="1:8" ht="12">
      <c r="A41" s="331" t="s">
        <v>445</v>
      </c>
      <c r="B41" s="332" t="s">
        <v>446</v>
      </c>
      <c r="C41" s="54">
        <v>-7</v>
      </c>
      <c r="D41" s="54">
        <v>-5</v>
      </c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5">
        <f>SUM(C34:C41)</f>
        <v>-7</v>
      </c>
      <c r="D42" s="55">
        <f>SUM(D34:D41)</f>
        <v>-5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5">
        <f>C42+C32+C20</f>
        <v>38</v>
      </c>
      <c r="D43" s="55">
        <v>-6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53</v>
      </c>
      <c r="D44" s="131">
        <v>38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5">
        <v>91</v>
      </c>
      <c r="D45" s="55">
        <v>32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6"/>
      <c r="D46" s="56"/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6"/>
      <c r="D47" s="56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871</v>
      </c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381</v>
      </c>
      <c r="C50" s="589"/>
      <c r="D50" s="589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5" t="s">
        <v>781</v>
      </c>
      <c r="C52" s="589"/>
      <c r="D52" s="589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7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view="pageBreakPreview" zoomScaleSheetLayoutView="100" workbookViewId="0" topLeftCell="B21">
      <selection activeCell="H27" sqref="H27"/>
    </sheetView>
  </sheetViews>
  <sheetFormatPr defaultColWidth="9.00390625" defaultRowHeight="12.75"/>
  <cols>
    <col min="1" max="1" width="48.50390625" style="535" customWidth="1"/>
    <col min="2" max="2" width="8.375" style="536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8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28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28" customFormat="1" ht="15" customHeight="1">
      <c r="A3" s="466" t="s">
        <v>1</v>
      </c>
      <c r="B3" s="573" t="str">
        <f>'справка №1-БАЛАНС'!E3</f>
        <v>"ВЕРЕЯ ТУР" АД - Ст.Загора</v>
      </c>
      <c r="C3" s="573"/>
      <c r="D3" s="573"/>
      <c r="E3" s="573"/>
      <c r="F3" s="573"/>
      <c r="G3" s="573"/>
      <c r="H3" s="573"/>
      <c r="I3" s="573"/>
      <c r="J3" s="475"/>
      <c r="K3" s="575" t="s">
        <v>2</v>
      </c>
      <c r="L3" s="575"/>
      <c r="M3" s="477">
        <f>'справка №1-БАЛАНС'!H3</f>
        <v>833067523</v>
      </c>
      <c r="N3" s="2"/>
    </row>
    <row r="4" spans="1:15" s="528" customFormat="1" ht="13.5" customHeight="1">
      <c r="A4" s="466" t="s">
        <v>460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5"/>
      <c r="K4" s="571" t="s">
        <v>4</v>
      </c>
      <c r="L4" s="571"/>
      <c r="M4" s="477">
        <f>'справка №1-БАЛАНС'!H4</f>
        <v>680</v>
      </c>
      <c r="N4" s="3"/>
      <c r="O4" s="3"/>
    </row>
    <row r="5" spans="1:14" s="528" customFormat="1" ht="12.75" customHeight="1">
      <c r="A5" s="466" t="s">
        <v>5</v>
      </c>
      <c r="B5" s="591">
        <f>'справка №1-БАЛАНС'!E5</f>
        <v>39629</v>
      </c>
      <c r="C5" s="591"/>
      <c r="D5" s="591"/>
      <c r="E5" s="591"/>
      <c r="F5" s="478"/>
      <c r="G5" s="478"/>
      <c r="H5" s="478"/>
      <c r="I5" s="478"/>
      <c r="J5" s="478"/>
      <c r="K5" s="479"/>
      <c r="L5" s="324"/>
      <c r="M5" s="480" t="s">
        <v>6</v>
      </c>
      <c r="N5" s="4"/>
    </row>
    <row r="6" spans="1:14" s="529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9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9" customFormat="1" ht="22.5" customHeight="1">
      <c r="A8" s="203"/>
      <c r="B8" s="530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1"/>
      <c r="K8" s="178"/>
      <c r="L8" s="178"/>
      <c r="M8" s="180"/>
      <c r="N8" s="134"/>
    </row>
    <row r="9" spans="1:14" s="529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v>63</v>
      </c>
      <c r="D11" s="58"/>
      <c r="E11" s="58"/>
      <c r="F11" s="58"/>
      <c r="G11" s="58"/>
      <c r="H11" s="60">
        <v>1978</v>
      </c>
      <c r="I11" s="58">
        <v>561</v>
      </c>
      <c r="J11" s="58">
        <v>0</v>
      </c>
      <c r="K11" s="60"/>
      <c r="L11" s="343">
        <f>SUM(C11:K11)</f>
        <v>2602</v>
      </c>
      <c r="M11" s="58">
        <f>'справка №1-БАЛАНС'!H39</f>
        <v>0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/>
      <c r="D12" s="59"/>
      <c r="E12" s="59"/>
      <c r="F12" s="59"/>
      <c r="G12" s="59"/>
      <c r="H12" s="59"/>
      <c r="I12" s="59"/>
      <c r="J12" s="59"/>
      <c r="K12" s="59"/>
      <c r="L12" s="343"/>
      <c r="M12" s="59">
        <f>M13+M14</f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3"/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3"/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63</v>
      </c>
      <c r="D15" s="61"/>
      <c r="E15" s="61"/>
      <c r="F15" s="61"/>
      <c r="G15" s="61"/>
      <c r="H15" s="61">
        <f>H11+H12</f>
        <v>1978</v>
      </c>
      <c r="I15" s="61">
        <f>I11+I12</f>
        <v>561</v>
      </c>
      <c r="J15" s="61">
        <v>0</v>
      </c>
      <c r="K15" s="61"/>
      <c r="L15" s="343">
        <f>SUM(C15:K15)</f>
        <v>2602</v>
      </c>
      <c r="M15" s="61">
        <f>M11+M12</f>
        <v>0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153</v>
      </c>
      <c r="J16" s="344"/>
      <c r="K16" s="60"/>
      <c r="L16" s="343">
        <f>SUM(C16:K16)</f>
        <v>153</v>
      </c>
      <c r="M16" s="60"/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/>
      <c r="D17" s="62"/>
      <c r="E17" s="62"/>
      <c r="F17" s="62"/>
      <c r="G17" s="62"/>
      <c r="H17" s="62"/>
      <c r="I17" s="62"/>
      <c r="J17" s="62"/>
      <c r="K17" s="62"/>
      <c r="L17" s="343"/>
      <c r="M17" s="62">
        <f>M18+M19</f>
        <v>0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3"/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3"/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3"/>
      <c r="M20" s="60"/>
      <c r="N20" s="11"/>
    </row>
    <row r="21" spans="1:23" ht="23.25" customHeight="1">
      <c r="A21" s="12" t="s">
        <v>499</v>
      </c>
      <c r="B21" s="8" t="s">
        <v>500</v>
      </c>
      <c r="C21" s="59"/>
      <c r="D21" s="59"/>
      <c r="E21" s="59"/>
      <c r="F21" s="59"/>
      <c r="G21" s="59"/>
      <c r="H21" s="59"/>
      <c r="I21" s="59"/>
      <c r="J21" s="59"/>
      <c r="K21" s="59"/>
      <c r="L21" s="343"/>
      <c r="M21" s="59">
        <f>M22-M23</f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/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/>
      <c r="M23" s="184"/>
      <c r="N23" s="11"/>
    </row>
    <row r="24" spans="1:23" ht="22.5" customHeight="1">
      <c r="A24" s="12" t="s">
        <v>505</v>
      </c>
      <c r="B24" s="8" t="s">
        <v>506</v>
      </c>
      <c r="C24" s="59"/>
      <c r="D24" s="59"/>
      <c r="E24" s="59"/>
      <c r="F24" s="59"/>
      <c r="G24" s="59"/>
      <c r="H24" s="59"/>
      <c r="I24" s="59"/>
      <c r="J24" s="59"/>
      <c r="K24" s="59"/>
      <c r="L24" s="343"/>
      <c r="M24" s="59">
        <f>M25-M26</f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/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/>
      <c r="M26" s="18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3"/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>
        <v>561</v>
      </c>
      <c r="I28" s="60">
        <v>-561</v>
      </c>
      <c r="J28" s="60"/>
      <c r="K28" s="60"/>
      <c r="L28" s="343"/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63</v>
      </c>
      <c r="D29" s="59"/>
      <c r="E29" s="59"/>
      <c r="F29" s="59"/>
      <c r="G29" s="59"/>
      <c r="H29" s="59">
        <f>H17+H20+H21+H24+H28+H27+H15+H16</f>
        <v>2539</v>
      </c>
      <c r="I29" s="59">
        <v>153</v>
      </c>
      <c r="J29" s="59">
        <v>0</v>
      </c>
      <c r="K29" s="59"/>
      <c r="L29" s="343">
        <f>SUM(C29:K29)</f>
        <v>2755</v>
      </c>
      <c r="M29" s="59">
        <f>M17+M20+M21+M24+M28+M27+M15+M16</f>
        <v>0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3"/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3"/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>C29+C30+C31</f>
        <v>63</v>
      </c>
      <c r="D32" s="59"/>
      <c r="E32" s="59"/>
      <c r="F32" s="59"/>
      <c r="G32" s="59"/>
      <c r="H32" s="59">
        <f>H29+H30+H31</f>
        <v>2539</v>
      </c>
      <c r="I32" s="59">
        <f>I29+I30+I31</f>
        <v>153</v>
      </c>
      <c r="J32" s="59">
        <v>0</v>
      </c>
      <c r="K32" s="59"/>
      <c r="L32" s="343">
        <f>SUM(C32:K32)</f>
        <v>2755</v>
      </c>
      <c r="M32" s="59">
        <f>M29+M30+M31</f>
        <v>0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3" t="s">
        <v>870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7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7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7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SheetLayoutView="100" workbookViewId="0" topLeftCell="A1">
      <selection activeCell="A2" sqref="A2:B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2.5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4" t="s">
        <v>383</v>
      </c>
      <c r="B2" s="605"/>
      <c r="C2" s="606" t="str">
        <f>'справка №1-БАЛАНС'!E3</f>
        <v>"ВЕРЕЯ ТУР" АД - Ст.Загора</v>
      </c>
      <c r="D2" s="606"/>
      <c r="E2" s="606"/>
      <c r="F2" s="606"/>
      <c r="G2" s="606"/>
      <c r="H2" s="606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833067523</v>
      </c>
      <c r="P2" s="482"/>
      <c r="Q2" s="482"/>
      <c r="R2" s="522"/>
    </row>
    <row r="3" spans="1:18" ht="15">
      <c r="A3" s="604" t="s">
        <v>5</v>
      </c>
      <c r="B3" s="605"/>
      <c r="C3" s="607">
        <f>'справка №1-БАЛАНС'!E5</f>
        <v>39629</v>
      </c>
      <c r="D3" s="607"/>
      <c r="E3" s="607"/>
      <c r="F3" s="484"/>
      <c r="G3" s="484"/>
      <c r="H3" s="484"/>
      <c r="I3" s="484"/>
      <c r="J3" s="484"/>
      <c r="K3" s="484"/>
      <c r="L3" s="484"/>
      <c r="M3" s="596" t="s">
        <v>4</v>
      </c>
      <c r="N3" s="596"/>
      <c r="O3" s="481">
        <f>'справка №1-БАЛАНС'!H4</f>
        <v>680</v>
      </c>
      <c r="P3" s="485"/>
      <c r="Q3" s="485"/>
      <c r="R3" s="523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99" customFormat="1" ht="30.75" customHeight="1">
      <c r="A5" s="597" t="s">
        <v>463</v>
      </c>
      <c r="B5" s="598"/>
      <c r="C5" s="601" t="s">
        <v>8</v>
      </c>
      <c r="D5" s="356" t="s">
        <v>525</v>
      </c>
      <c r="E5" s="356"/>
      <c r="F5" s="356"/>
      <c r="G5" s="356"/>
      <c r="H5" s="356" t="s">
        <v>526</v>
      </c>
      <c r="I5" s="356"/>
      <c r="J5" s="594" t="s">
        <v>527</v>
      </c>
      <c r="K5" s="356" t="s">
        <v>528</v>
      </c>
      <c r="L5" s="356"/>
      <c r="M5" s="356"/>
      <c r="N5" s="356"/>
      <c r="O5" s="356" t="s">
        <v>526</v>
      </c>
      <c r="P5" s="356"/>
      <c r="Q5" s="594" t="s">
        <v>529</v>
      </c>
      <c r="R5" s="594" t="s">
        <v>530</v>
      </c>
    </row>
    <row r="6" spans="1:18" s="99" customFormat="1" ht="60">
      <c r="A6" s="599"/>
      <c r="B6" s="600"/>
      <c r="C6" s="602"/>
      <c r="D6" s="357" t="s">
        <v>531</v>
      </c>
      <c r="E6" s="357" t="s">
        <v>532</v>
      </c>
      <c r="F6" s="357" t="s">
        <v>533</v>
      </c>
      <c r="G6" s="357" t="s">
        <v>534</v>
      </c>
      <c r="H6" s="357" t="s">
        <v>535</v>
      </c>
      <c r="I6" s="357" t="s">
        <v>536</v>
      </c>
      <c r="J6" s="595"/>
      <c r="K6" s="357" t="s">
        <v>531</v>
      </c>
      <c r="L6" s="357" t="s">
        <v>537</v>
      </c>
      <c r="M6" s="357" t="s">
        <v>538</v>
      </c>
      <c r="N6" s="357" t="s">
        <v>539</v>
      </c>
      <c r="O6" s="357" t="s">
        <v>535</v>
      </c>
      <c r="P6" s="357" t="s">
        <v>536</v>
      </c>
      <c r="Q6" s="595"/>
      <c r="R6" s="595"/>
    </row>
    <row r="7" spans="1:18" s="99" customFormat="1" ht="12">
      <c r="A7" s="359" t="s">
        <v>540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541</v>
      </c>
      <c r="B8" s="362" t="s">
        <v>542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543</v>
      </c>
      <c r="B9" s="365" t="s">
        <v>544</v>
      </c>
      <c r="C9" s="366" t="s">
        <v>545</v>
      </c>
      <c r="D9" s="188">
        <v>30</v>
      </c>
      <c r="E9" s="188"/>
      <c r="F9" s="188"/>
      <c r="G9" s="74">
        <f>D9+E9-F9</f>
        <v>30</v>
      </c>
      <c r="H9" s="65"/>
      <c r="I9" s="65"/>
      <c r="J9" s="74">
        <f>G9+H9-I9</f>
        <v>30</v>
      </c>
      <c r="K9" s="65"/>
      <c r="L9" s="65"/>
      <c r="M9" s="65"/>
      <c r="N9" s="74"/>
      <c r="O9" s="65"/>
      <c r="P9" s="65"/>
      <c r="Q9" s="74"/>
      <c r="R9" s="74">
        <f aca="true" t="shared" si="0" ref="R9:R15">J9-Q9</f>
        <v>30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546</v>
      </c>
      <c r="B10" s="365" t="s">
        <v>547</v>
      </c>
      <c r="C10" s="366" t="s">
        <v>548</v>
      </c>
      <c r="D10" s="188">
        <v>2406</v>
      </c>
      <c r="E10" s="188">
        <v>0</v>
      </c>
      <c r="F10" s="188"/>
      <c r="G10" s="74">
        <f>D10+E10-F10</f>
        <v>2406</v>
      </c>
      <c r="H10" s="65"/>
      <c r="I10" s="65"/>
      <c r="J10" s="74">
        <f>G10+H10-I10</f>
        <v>2406</v>
      </c>
      <c r="K10" s="65">
        <v>503</v>
      </c>
      <c r="L10" s="65">
        <v>48</v>
      </c>
      <c r="M10" s="65"/>
      <c r="N10" s="74">
        <f>K10+L10-M10</f>
        <v>551</v>
      </c>
      <c r="O10" s="65"/>
      <c r="P10" s="65"/>
      <c r="Q10" s="74">
        <f>N10+O10-P10</f>
        <v>551</v>
      </c>
      <c r="R10" s="74">
        <f t="shared" si="0"/>
        <v>1855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549</v>
      </c>
      <c r="B11" s="365" t="s">
        <v>550</v>
      </c>
      <c r="C11" s="366" t="s">
        <v>551</v>
      </c>
      <c r="D11" s="188">
        <v>680</v>
      </c>
      <c r="E11" s="188">
        <v>142</v>
      </c>
      <c r="F11" s="188"/>
      <c r="G11" s="74">
        <f>D11+E11-F11</f>
        <v>822</v>
      </c>
      <c r="H11" s="65"/>
      <c r="I11" s="65"/>
      <c r="J11" s="74">
        <f>G11+H11-I11</f>
        <v>822</v>
      </c>
      <c r="K11" s="65">
        <v>232</v>
      </c>
      <c r="L11" s="65">
        <v>70</v>
      </c>
      <c r="M11" s="65">
        <v>0</v>
      </c>
      <c r="N11" s="74">
        <f>K11+L11-M11</f>
        <v>302</v>
      </c>
      <c r="O11" s="65"/>
      <c r="P11" s="65"/>
      <c r="Q11" s="74">
        <f>N11+O11-P11</f>
        <v>302</v>
      </c>
      <c r="R11" s="74">
        <f t="shared" si="0"/>
        <v>520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552</v>
      </c>
      <c r="B12" s="365" t="s">
        <v>553</v>
      </c>
      <c r="C12" s="366" t="s">
        <v>554</v>
      </c>
      <c r="D12" s="188"/>
      <c r="E12" s="188"/>
      <c r="F12" s="188"/>
      <c r="G12" s="74"/>
      <c r="H12" s="65"/>
      <c r="I12" s="65"/>
      <c r="J12" s="74"/>
      <c r="K12" s="65"/>
      <c r="L12" s="65"/>
      <c r="M12" s="65"/>
      <c r="N12" s="74"/>
      <c r="O12" s="65"/>
      <c r="P12" s="65"/>
      <c r="Q12" s="74"/>
      <c r="R12" s="74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555</v>
      </c>
      <c r="B13" s="365" t="s">
        <v>556</v>
      </c>
      <c r="C13" s="366" t="s">
        <v>557</v>
      </c>
      <c r="D13" s="188">
        <v>175</v>
      </c>
      <c r="E13" s="188"/>
      <c r="F13" s="188"/>
      <c r="G13" s="74">
        <f>D13+E13-F13</f>
        <v>175</v>
      </c>
      <c r="H13" s="65"/>
      <c r="I13" s="65"/>
      <c r="J13" s="74">
        <f>G13+H13-I13</f>
        <v>175</v>
      </c>
      <c r="K13" s="65">
        <v>142</v>
      </c>
      <c r="L13" s="65">
        <v>20</v>
      </c>
      <c r="M13" s="65"/>
      <c r="N13" s="74">
        <f>K13+L13-M13</f>
        <v>162</v>
      </c>
      <c r="O13" s="65"/>
      <c r="P13" s="65"/>
      <c r="Q13" s="74">
        <f>N13+O13-P13</f>
        <v>162</v>
      </c>
      <c r="R13" s="74">
        <f t="shared" si="0"/>
        <v>13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558</v>
      </c>
      <c r="B14" s="365" t="s">
        <v>559</v>
      </c>
      <c r="C14" s="366" t="s">
        <v>560</v>
      </c>
      <c r="D14" s="188">
        <v>254</v>
      </c>
      <c r="E14" s="188">
        <v>0</v>
      </c>
      <c r="F14" s="188">
        <v>6</v>
      </c>
      <c r="G14" s="74">
        <f>D14+E14-F14</f>
        <v>248</v>
      </c>
      <c r="H14" s="65"/>
      <c r="I14" s="65"/>
      <c r="J14" s="74">
        <f>G14+H14-I14</f>
        <v>248</v>
      </c>
      <c r="K14" s="65">
        <v>227</v>
      </c>
      <c r="L14" s="65">
        <v>12</v>
      </c>
      <c r="M14" s="65">
        <v>6</v>
      </c>
      <c r="N14" s="74">
        <f>K14+L14-M14</f>
        <v>233</v>
      </c>
      <c r="O14" s="65"/>
      <c r="P14" s="65"/>
      <c r="Q14" s="74">
        <f>N14+O14-P14</f>
        <v>233</v>
      </c>
      <c r="R14" s="74">
        <f t="shared" si="0"/>
        <v>15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6" customFormat="1" ht="24">
      <c r="A15" s="454" t="s">
        <v>859</v>
      </c>
      <c r="B15" s="373" t="s">
        <v>860</v>
      </c>
      <c r="C15" s="455" t="s">
        <v>861</v>
      </c>
      <c r="D15" s="456">
        <v>401</v>
      </c>
      <c r="E15" s="456">
        <v>134</v>
      </c>
      <c r="F15" s="456"/>
      <c r="G15" s="74">
        <f>D15+E15-F15</f>
        <v>535</v>
      </c>
      <c r="H15" s="457"/>
      <c r="I15" s="457"/>
      <c r="J15" s="74">
        <f>G15+H15-I15</f>
        <v>535</v>
      </c>
      <c r="K15" s="457"/>
      <c r="L15" s="457"/>
      <c r="M15" s="457"/>
      <c r="N15" s="74"/>
      <c r="O15" s="457"/>
      <c r="P15" s="457"/>
      <c r="Q15" s="74"/>
      <c r="R15" s="74">
        <f t="shared" si="0"/>
        <v>535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5" t="s">
        <v>561</v>
      </c>
      <c r="B16" s="192" t="s">
        <v>562</v>
      </c>
      <c r="C16" s="366" t="s">
        <v>563</v>
      </c>
      <c r="D16" s="188">
        <v>153</v>
      </c>
      <c r="E16" s="188">
        <v>7</v>
      </c>
      <c r="F16" s="188"/>
      <c r="G16" s="74">
        <f>D16+E16-F16</f>
        <v>160</v>
      </c>
      <c r="H16" s="65"/>
      <c r="I16" s="65"/>
      <c r="J16" s="74">
        <f>G16+H16-I16</f>
        <v>160</v>
      </c>
      <c r="K16" s="65">
        <v>32</v>
      </c>
      <c r="L16" s="65">
        <v>12</v>
      </c>
      <c r="M16" s="65">
        <v>0</v>
      </c>
      <c r="N16" s="74">
        <f>K16+L16-M16</f>
        <v>44</v>
      </c>
      <c r="O16" s="65"/>
      <c r="P16" s="65"/>
      <c r="Q16" s="74">
        <f aca="true" t="shared" si="1" ref="Q16:Q25">N16+O16-P16</f>
        <v>44</v>
      </c>
      <c r="R16" s="74">
        <f>J16-Q16</f>
        <v>116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564</v>
      </c>
      <c r="C17" s="368" t="s">
        <v>565</v>
      </c>
      <c r="D17" s="193">
        <f>SUM(D9:D16)</f>
        <v>4099</v>
      </c>
      <c r="E17" s="193">
        <f>SUM(E9:E16)</f>
        <v>283</v>
      </c>
      <c r="F17" s="193">
        <f>SUM(F9:F16)</f>
        <v>6</v>
      </c>
      <c r="G17" s="74">
        <f>D17+E17-F17</f>
        <v>4376</v>
      </c>
      <c r="H17" s="75"/>
      <c r="I17" s="75"/>
      <c r="J17" s="74">
        <f>G17+H17-I17</f>
        <v>4376</v>
      </c>
      <c r="K17" s="75">
        <f>SUM(K9:K16)</f>
        <v>1136</v>
      </c>
      <c r="L17" s="75">
        <f>SUM(L9:L16)</f>
        <v>162</v>
      </c>
      <c r="M17" s="75">
        <f>SUM(M9:M16)</f>
        <v>6</v>
      </c>
      <c r="N17" s="74">
        <f>K17+L17-M17</f>
        <v>1292</v>
      </c>
      <c r="O17" s="75"/>
      <c r="P17" s="75"/>
      <c r="Q17" s="74">
        <f t="shared" si="1"/>
        <v>1292</v>
      </c>
      <c r="R17" s="74">
        <f>J17-Q17</f>
        <v>3084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566</v>
      </c>
      <c r="B18" s="370" t="s">
        <v>567</v>
      </c>
      <c r="C18" s="368" t="s">
        <v>568</v>
      </c>
      <c r="D18" s="186"/>
      <c r="E18" s="186"/>
      <c r="F18" s="186"/>
      <c r="G18" s="74"/>
      <c r="H18" s="63"/>
      <c r="I18" s="63"/>
      <c r="J18" s="74"/>
      <c r="K18" s="63"/>
      <c r="L18" s="63"/>
      <c r="M18" s="63"/>
      <c r="N18" s="74"/>
      <c r="O18" s="63"/>
      <c r="P18" s="63"/>
      <c r="Q18" s="74"/>
      <c r="R18" s="74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569</v>
      </c>
      <c r="B19" s="370" t="s">
        <v>570</v>
      </c>
      <c r="C19" s="368" t="s">
        <v>571</v>
      </c>
      <c r="D19" s="186"/>
      <c r="E19" s="186"/>
      <c r="F19" s="186"/>
      <c r="G19" s="74"/>
      <c r="H19" s="63"/>
      <c r="I19" s="63"/>
      <c r="J19" s="74"/>
      <c r="K19" s="63"/>
      <c r="L19" s="63"/>
      <c r="M19" s="63"/>
      <c r="N19" s="74"/>
      <c r="O19" s="63"/>
      <c r="P19" s="63"/>
      <c r="Q19" s="74"/>
      <c r="R19" s="74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572</v>
      </c>
      <c r="B20" s="362" t="s">
        <v>573</v>
      </c>
      <c r="C20" s="366"/>
      <c r="D20" s="187"/>
      <c r="E20" s="187"/>
      <c r="F20" s="187"/>
      <c r="G20" s="74"/>
      <c r="H20" s="64"/>
      <c r="I20" s="64"/>
      <c r="J20" s="74"/>
      <c r="K20" s="64"/>
      <c r="L20" s="64"/>
      <c r="M20" s="64"/>
      <c r="N20" s="74"/>
      <c r="O20" s="64"/>
      <c r="P20" s="64"/>
      <c r="Q20" s="74"/>
      <c r="R20" s="74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543</v>
      </c>
      <c r="B21" s="365" t="s">
        <v>574</v>
      </c>
      <c r="C21" s="366" t="s">
        <v>575</v>
      </c>
      <c r="D21" s="188">
        <v>0</v>
      </c>
      <c r="E21" s="188"/>
      <c r="F21" s="188">
        <v>0</v>
      </c>
      <c r="G21" s="74">
        <f>D21+E21-F21</f>
        <v>0</v>
      </c>
      <c r="H21" s="65"/>
      <c r="I21" s="65"/>
      <c r="J21" s="74">
        <f>G21+H21-I21</f>
        <v>0</v>
      </c>
      <c r="K21" s="65">
        <v>0</v>
      </c>
      <c r="L21" s="65"/>
      <c r="M21" s="65">
        <v>0</v>
      </c>
      <c r="N21" s="74">
        <f>K21+L21-M21</f>
        <v>0</v>
      </c>
      <c r="O21" s="65"/>
      <c r="P21" s="65"/>
      <c r="Q21" s="74">
        <f t="shared" si="1"/>
        <v>0</v>
      </c>
      <c r="R21" s="74">
        <f>J21-Q21</f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546</v>
      </c>
      <c r="B22" s="365" t="s">
        <v>576</v>
      </c>
      <c r="C22" s="366" t="s">
        <v>577</v>
      </c>
      <c r="D22" s="188">
        <v>4</v>
      </c>
      <c r="E22" s="188">
        <v>0</v>
      </c>
      <c r="F22" s="188">
        <v>0</v>
      </c>
      <c r="G22" s="74">
        <f>D22+E22-F22</f>
        <v>4</v>
      </c>
      <c r="H22" s="65"/>
      <c r="I22" s="65"/>
      <c r="J22" s="74">
        <f>G22+H22-I22</f>
        <v>4</v>
      </c>
      <c r="K22" s="65">
        <v>4</v>
      </c>
      <c r="L22" s="65"/>
      <c r="M22" s="65">
        <v>0</v>
      </c>
      <c r="N22" s="74">
        <f>K22+L22-M22</f>
        <v>4</v>
      </c>
      <c r="O22" s="65"/>
      <c r="P22" s="65"/>
      <c r="Q22" s="74">
        <f t="shared" si="1"/>
        <v>4</v>
      </c>
      <c r="R22" s="74">
        <f>J22-Q22</f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549</v>
      </c>
      <c r="B23" s="373" t="s">
        <v>578</v>
      </c>
      <c r="C23" s="366" t="s">
        <v>579</v>
      </c>
      <c r="D23" s="188"/>
      <c r="E23" s="188"/>
      <c r="F23" s="188"/>
      <c r="G23" s="74"/>
      <c r="H23" s="65"/>
      <c r="I23" s="65"/>
      <c r="J23" s="74"/>
      <c r="K23" s="65"/>
      <c r="L23" s="65"/>
      <c r="M23" s="65"/>
      <c r="N23" s="74"/>
      <c r="O23" s="65"/>
      <c r="P23" s="65"/>
      <c r="Q23" s="74"/>
      <c r="R23" s="74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552</v>
      </c>
      <c r="B24" s="374" t="s">
        <v>562</v>
      </c>
      <c r="C24" s="366" t="s">
        <v>580</v>
      </c>
      <c r="D24" s="188">
        <v>2</v>
      </c>
      <c r="E24" s="188"/>
      <c r="F24" s="188"/>
      <c r="G24" s="74">
        <f>D24+E24-F24</f>
        <v>2</v>
      </c>
      <c r="H24" s="65"/>
      <c r="I24" s="65"/>
      <c r="J24" s="74">
        <f>G24+H24-I24</f>
        <v>2</v>
      </c>
      <c r="K24" s="65">
        <v>2</v>
      </c>
      <c r="L24" s="65"/>
      <c r="M24" s="65">
        <v>0</v>
      </c>
      <c r="N24" s="74">
        <f>K24+L24-M24</f>
        <v>2</v>
      </c>
      <c r="O24" s="65"/>
      <c r="P24" s="65"/>
      <c r="Q24" s="74">
        <f t="shared" si="1"/>
        <v>2</v>
      </c>
      <c r="R24" s="74"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838</v>
      </c>
      <c r="C25" s="375" t="s">
        <v>582</v>
      </c>
      <c r="D25" s="189">
        <f>SUM(D21:D24)</f>
        <v>6</v>
      </c>
      <c r="E25" s="189"/>
      <c r="F25" s="189"/>
      <c r="G25" s="67">
        <f>D25+E25-F25</f>
        <v>6</v>
      </c>
      <c r="H25" s="66"/>
      <c r="I25" s="66"/>
      <c r="J25" s="67">
        <f>G25+H25-I25</f>
        <v>6</v>
      </c>
      <c r="K25" s="66">
        <f>SUM(K21:K24)</f>
        <v>6</v>
      </c>
      <c r="L25" s="66"/>
      <c r="M25" s="66"/>
      <c r="N25" s="67">
        <f>K25+L25-M25</f>
        <v>6</v>
      </c>
      <c r="O25" s="66"/>
      <c r="P25" s="66"/>
      <c r="Q25" s="67">
        <f t="shared" si="1"/>
        <v>6</v>
      </c>
      <c r="R25" s="67"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583</v>
      </c>
      <c r="B26" s="376" t="s">
        <v>584</v>
      </c>
      <c r="C26" s="377"/>
      <c r="D26" s="190"/>
      <c r="E26" s="190"/>
      <c r="F26" s="190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543</v>
      </c>
      <c r="B27" s="378" t="s">
        <v>853</v>
      </c>
      <c r="C27" s="379" t="s">
        <v>585</v>
      </c>
      <c r="D27" s="191"/>
      <c r="E27" s="191"/>
      <c r="F27" s="191"/>
      <c r="G27" s="71"/>
      <c r="H27" s="70"/>
      <c r="I27" s="70"/>
      <c r="J27" s="71"/>
      <c r="K27" s="70"/>
      <c r="L27" s="70"/>
      <c r="M27" s="70"/>
      <c r="N27" s="71"/>
      <c r="O27" s="70"/>
      <c r="P27" s="70"/>
      <c r="Q27" s="71"/>
      <c r="R27" s="71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586</v>
      </c>
      <c r="D28" s="188"/>
      <c r="E28" s="188"/>
      <c r="F28" s="188"/>
      <c r="G28" s="74"/>
      <c r="H28" s="65"/>
      <c r="I28" s="65"/>
      <c r="J28" s="74"/>
      <c r="K28" s="72"/>
      <c r="L28" s="72"/>
      <c r="M28" s="72"/>
      <c r="N28" s="74"/>
      <c r="O28" s="72"/>
      <c r="P28" s="72"/>
      <c r="Q28" s="74"/>
      <c r="R28" s="74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587</v>
      </c>
      <c r="D29" s="188"/>
      <c r="E29" s="188"/>
      <c r="F29" s="188"/>
      <c r="G29" s="74"/>
      <c r="H29" s="72"/>
      <c r="I29" s="72"/>
      <c r="J29" s="74"/>
      <c r="K29" s="72"/>
      <c r="L29" s="72"/>
      <c r="M29" s="72"/>
      <c r="N29" s="74"/>
      <c r="O29" s="72"/>
      <c r="P29" s="72"/>
      <c r="Q29" s="74"/>
      <c r="R29" s="74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588</v>
      </c>
      <c r="D30" s="188"/>
      <c r="E30" s="188"/>
      <c r="F30" s="188"/>
      <c r="G30" s="74"/>
      <c r="H30" s="72"/>
      <c r="I30" s="72"/>
      <c r="J30" s="74"/>
      <c r="K30" s="72"/>
      <c r="L30" s="72"/>
      <c r="M30" s="72"/>
      <c r="N30" s="74"/>
      <c r="O30" s="72"/>
      <c r="P30" s="72"/>
      <c r="Q30" s="74"/>
      <c r="R30" s="74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589</v>
      </c>
      <c r="D31" s="188"/>
      <c r="E31" s="188"/>
      <c r="F31" s="188"/>
      <c r="G31" s="74"/>
      <c r="H31" s="72"/>
      <c r="I31" s="72"/>
      <c r="J31" s="74"/>
      <c r="K31" s="72"/>
      <c r="L31" s="72"/>
      <c r="M31" s="72"/>
      <c r="N31" s="74"/>
      <c r="O31" s="72"/>
      <c r="P31" s="72"/>
      <c r="Q31" s="74"/>
      <c r="R31" s="74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365" t="s">
        <v>546</v>
      </c>
      <c r="B32" s="378" t="s">
        <v>590</v>
      </c>
      <c r="C32" s="366" t="s">
        <v>591</v>
      </c>
      <c r="D32" s="192"/>
      <c r="E32" s="192"/>
      <c r="F32" s="192"/>
      <c r="G32" s="74"/>
      <c r="H32" s="73"/>
      <c r="I32" s="73"/>
      <c r="J32" s="74"/>
      <c r="K32" s="73"/>
      <c r="L32" s="73"/>
      <c r="M32" s="73"/>
      <c r="N32" s="74"/>
      <c r="O32" s="73"/>
      <c r="P32" s="73"/>
      <c r="Q32" s="74"/>
      <c r="R32" s="74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592</v>
      </c>
      <c r="D33" s="188"/>
      <c r="E33" s="188"/>
      <c r="F33" s="188"/>
      <c r="G33" s="74"/>
      <c r="H33" s="72"/>
      <c r="I33" s="72"/>
      <c r="J33" s="74"/>
      <c r="K33" s="72"/>
      <c r="L33" s="72"/>
      <c r="M33" s="72"/>
      <c r="N33" s="74"/>
      <c r="O33" s="72"/>
      <c r="P33" s="72"/>
      <c r="Q33" s="74"/>
      <c r="R33" s="74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593</v>
      </c>
      <c r="C34" s="366" t="s">
        <v>594</v>
      </c>
      <c r="D34" s="188"/>
      <c r="E34" s="188"/>
      <c r="F34" s="188"/>
      <c r="G34" s="74"/>
      <c r="H34" s="72"/>
      <c r="I34" s="72"/>
      <c r="J34" s="74"/>
      <c r="K34" s="72"/>
      <c r="L34" s="72"/>
      <c r="M34" s="72"/>
      <c r="N34" s="74"/>
      <c r="O34" s="72"/>
      <c r="P34" s="72"/>
      <c r="Q34" s="74"/>
      <c r="R34" s="74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595</v>
      </c>
      <c r="C35" s="366" t="s">
        <v>596</v>
      </c>
      <c r="D35" s="188"/>
      <c r="E35" s="188"/>
      <c r="F35" s="188"/>
      <c r="G35" s="74"/>
      <c r="H35" s="72"/>
      <c r="I35" s="72"/>
      <c r="J35" s="74"/>
      <c r="K35" s="72"/>
      <c r="L35" s="72"/>
      <c r="M35" s="72"/>
      <c r="N35" s="74"/>
      <c r="O35" s="72"/>
      <c r="P35" s="72"/>
      <c r="Q35" s="74"/>
      <c r="R35" s="74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597</v>
      </c>
      <c r="C36" s="366" t="s">
        <v>598</v>
      </c>
      <c r="D36" s="188"/>
      <c r="E36" s="188"/>
      <c r="F36" s="188"/>
      <c r="G36" s="74"/>
      <c r="H36" s="72"/>
      <c r="I36" s="72"/>
      <c r="J36" s="74"/>
      <c r="K36" s="72"/>
      <c r="L36" s="72"/>
      <c r="M36" s="72"/>
      <c r="N36" s="74"/>
      <c r="O36" s="72"/>
      <c r="P36" s="72"/>
      <c r="Q36" s="74"/>
      <c r="R36" s="74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549</v>
      </c>
      <c r="B37" s="380" t="s">
        <v>562</v>
      </c>
      <c r="C37" s="366" t="s">
        <v>599</v>
      </c>
      <c r="D37" s="188"/>
      <c r="E37" s="188"/>
      <c r="F37" s="188"/>
      <c r="G37" s="74"/>
      <c r="H37" s="72"/>
      <c r="I37" s="72"/>
      <c r="J37" s="74"/>
      <c r="K37" s="72"/>
      <c r="L37" s="72"/>
      <c r="M37" s="72"/>
      <c r="N37" s="74"/>
      <c r="O37" s="72"/>
      <c r="P37" s="72"/>
      <c r="Q37" s="74"/>
      <c r="R37" s="74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854</v>
      </c>
      <c r="C38" s="368" t="s">
        <v>601</v>
      </c>
      <c r="D38" s="193"/>
      <c r="E38" s="193"/>
      <c r="F38" s="193"/>
      <c r="G38" s="74"/>
      <c r="H38" s="75"/>
      <c r="I38" s="75"/>
      <c r="J38" s="74"/>
      <c r="K38" s="75"/>
      <c r="L38" s="75"/>
      <c r="M38" s="75"/>
      <c r="N38" s="74"/>
      <c r="O38" s="75"/>
      <c r="P38" s="75"/>
      <c r="Q38" s="74"/>
      <c r="R38" s="74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0" customFormat="1" ht="12">
      <c r="A39" s="369" t="s">
        <v>602</v>
      </c>
      <c r="B39" s="369" t="s">
        <v>603</v>
      </c>
      <c r="C39" s="368" t="s">
        <v>604</v>
      </c>
      <c r="D39" s="568"/>
      <c r="E39" s="568"/>
      <c r="F39" s="568"/>
      <c r="G39" s="74"/>
      <c r="H39" s="568"/>
      <c r="I39" s="568"/>
      <c r="J39" s="74"/>
      <c r="K39" s="568"/>
      <c r="L39" s="568"/>
      <c r="M39" s="568"/>
      <c r="N39" s="74"/>
      <c r="O39" s="568"/>
      <c r="P39" s="568"/>
      <c r="Q39" s="74"/>
      <c r="R39" s="74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5"/>
      <c r="B40" s="369" t="s">
        <v>605</v>
      </c>
      <c r="C40" s="358" t="s">
        <v>606</v>
      </c>
      <c r="D40" s="437">
        <f>D17+D18+D19+D25+D38+D39</f>
        <v>4105</v>
      </c>
      <c r="E40" s="437">
        <f>E17+E18+E19+E25+E38+E39</f>
        <v>283</v>
      </c>
      <c r="F40" s="437">
        <f aca="true" t="shared" si="2" ref="F40:R40">F17+F18+F19+F25+F38+F39</f>
        <v>6</v>
      </c>
      <c r="G40" s="437">
        <f t="shared" si="2"/>
        <v>4382</v>
      </c>
      <c r="H40" s="437"/>
      <c r="I40" s="437"/>
      <c r="J40" s="437">
        <f t="shared" si="2"/>
        <v>4382</v>
      </c>
      <c r="K40" s="437">
        <f t="shared" si="2"/>
        <v>1142</v>
      </c>
      <c r="L40" s="437">
        <f t="shared" si="2"/>
        <v>162</v>
      </c>
      <c r="M40" s="437">
        <f t="shared" si="2"/>
        <v>6</v>
      </c>
      <c r="N40" s="437">
        <f t="shared" si="2"/>
        <v>1298</v>
      </c>
      <c r="O40" s="437">
        <f t="shared" si="2"/>
        <v>0</v>
      </c>
      <c r="P40" s="437">
        <f t="shared" si="2"/>
        <v>0</v>
      </c>
      <c r="Q40" s="437">
        <f t="shared" si="2"/>
        <v>1298</v>
      </c>
      <c r="R40" s="437">
        <f t="shared" si="2"/>
        <v>3084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869</v>
      </c>
      <c r="C44" s="353"/>
      <c r="D44" s="354"/>
      <c r="E44" s="354"/>
      <c r="F44" s="354"/>
      <c r="G44" s="350"/>
      <c r="H44" s="355" t="s">
        <v>608</v>
      </c>
      <c r="I44" s="355"/>
      <c r="J44" s="355"/>
      <c r="K44" s="603"/>
      <c r="L44" s="603"/>
      <c r="M44" s="603"/>
      <c r="N44" s="603"/>
      <c r="O44" s="592" t="s">
        <v>781</v>
      </c>
      <c r="P44" s="593"/>
      <c r="Q44" s="593"/>
      <c r="R44" s="593"/>
    </row>
    <row r="45" spans="1:18" ht="12">
      <c r="A45" s="348"/>
      <c r="B45" s="348"/>
      <c r="C45" s="348"/>
      <c r="D45" s="527"/>
      <c r="E45" s="527"/>
      <c r="F45" s="527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7"/>
      <c r="E46" s="527"/>
      <c r="F46" s="527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7"/>
      <c r="E47" s="527"/>
      <c r="F47" s="527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7"/>
      <c r="E48" s="527"/>
      <c r="F48" s="527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7"/>
      <c r="E49" s="527"/>
      <c r="F49" s="52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7"/>
      <c r="E50" s="527"/>
      <c r="F50" s="527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48031496062992" right="0.5511811023622047" top="0.35433070866141736" bottom="0.5118110236220472" header="0.15748031496062992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4"/>
  <sheetViews>
    <sheetView view="pageBreakPreview" zoomScaleSheetLayoutView="100" workbookViewId="0" topLeftCell="A99">
      <selection activeCell="E85" sqref="E85"/>
    </sheetView>
  </sheetViews>
  <sheetFormatPr defaultColWidth="9.00390625" defaultRowHeight="12.75"/>
  <cols>
    <col min="1" max="1" width="39.125" style="22" customWidth="1"/>
    <col min="2" max="2" width="10.50390625" style="101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6"/>
    </row>
    <row r="2" spans="1:15" ht="13.5" customHeight="1">
      <c r="A2" s="489" t="s">
        <v>383</v>
      </c>
      <c r="B2" s="614" t="str">
        <f>'справка №1-БАЛАНС'!E3</f>
        <v>"ВЕРЕЯ ТУР" АД - Ст.Загора</v>
      </c>
      <c r="C2" s="615"/>
      <c r="D2" s="522" t="s">
        <v>2</v>
      </c>
      <c r="E2" s="106">
        <f>'справка №1-БАЛАНС'!H3</f>
        <v>833067523</v>
      </c>
      <c r="F2" s="519"/>
      <c r="G2" s="23"/>
      <c r="H2" s="23"/>
      <c r="I2" s="23"/>
      <c r="J2" s="23"/>
      <c r="K2" s="23"/>
      <c r="L2" s="23"/>
      <c r="M2" s="23"/>
      <c r="N2" s="23"/>
      <c r="O2" s="23"/>
    </row>
    <row r="3" spans="1:15" ht="15">
      <c r="A3" s="490" t="s">
        <v>5</v>
      </c>
      <c r="B3" s="612">
        <f>'справка №1-БАЛАНС'!E5</f>
        <v>39629</v>
      </c>
      <c r="C3" s="613"/>
      <c r="D3" s="523" t="s">
        <v>4</v>
      </c>
      <c r="E3" s="106">
        <f>'справка №1-БАЛАНС'!H4</f>
        <v>680</v>
      </c>
      <c r="F3" s="414"/>
      <c r="G3" s="138"/>
      <c r="H3" s="138"/>
      <c r="I3" s="138"/>
      <c r="J3" s="138"/>
      <c r="K3" s="138"/>
      <c r="L3" s="138"/>
      <c r="M3" s="138"/>
      <c r="N3" s="138"/>
      <c r="O3" s="138"/>
    </row>
    <row r="4" spans="1:5" ht="12.75" customHeight="1">
      <c r="A4" s="491" t="s">
        <v>610</v>
      </c>
      <c r="B4" s="492"/>
      <c r="C4" s="493"/>
      <c r="D4" s="106"/>
      <c r="E4" s="494" t="s">
        <v>611</v>
      </c>
    </row>
    <row r="5" spans="1:14" s="99" customFormat="1" ht="24">
      <c r="A5" s="388" t="s">
        <v>463</v>
      </c>
      <c r="B5" s="389" t="s">
        <v>8</v>
      </c>
      <c r="C5" s="390" t="s">
        <v>612</v>
      </c>
      <c r="D5" s="137" t="s">
        <v>613</v>
      </c>
      <c r="E5" s="137"/>
      <c r="F5" s="121"/>
      <c r="G5" s="122"/>
      <c r="H5" s="122"/>
      <c r="I5" s="122"/>
      <c r="J5" s="122"/>
      <c r="K5" s="122"/>
      <c r="L5" s="122"/>
      <c r="M5" s="122"/>
      <c r="N5" s="122"/>
    </row>
    <row r="6" spans="1:15" s="99" customFormat="1" ht="12">
      <c r="A6" s="388"/>
      <c r="B6" s="391"/>
      <c r="C6" s="390"/>
      <c r="D6" s="392" t="s">
        <v>614</v>
      </c>
      <c r="E6" s="123" t="s">
        <v>615</v>
      </c>
      <c r="F6" s="121"/>
      <c r="G6" s="122"/>
      <c r="H6" s="122"/>
      <c r="I6" s="122"/>
      <c r="J6" s="122"/>
      <c r="K6" s="122"/>
      <c r="L6" s="122"/>
      <c r="M6" s="122"/>
      <c r="N6" s="122"/>
      <c r="O6" s="122"/>
    </row>
    <row r="7" spans="1:15" s="99" customFormat="1" ht="12">
      <c r="A7" s="114" t="s">
        <v>14</v>
      </c>
      <c r="B7" s="391" t="s">
        <v>15</v>
      </c>
      <c r="C7" s="114">
        <v>1</v>
      </c>
      <c r="D7" s="114">
        <v>2</v>
      </c>
      <c r="E7" s="114">
        <v>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6" ht="12">
      <c r="A8" s="392" t="s">
        <v>616</v>
      </c>
      <c r="B8" s="393" t="s">
        <v>617</v>
      </c>
      <c r="C8" s="107"/>
      <c r="D8" s="107"/>
      <c r="E8" s="119"/>
      <c r="F8" s="105"/>
    </row>
    <row r="9" spans="1:6" ht="12">
      <c r="A9" s="392" t="s">
        <v>618</v>
      </c>
      <c r="B9" s="394"/>
      <c r="C9" s="103"/>
      <c r="D9" s="103"/>
      <c r="E9" s="119"/>
      <c r="F9" s="105"/>
    </row>
    <row r="10" spans="1:15" ht="12">
      <c r="A10" s="395" t="s">
        <v>619</v>
      </c>
      <c r="B10" s="396" t="s">
        <v>620</v>
      </c>
      <c r="C10" s="118"/>
      <c r="D10" s="118"/>
      <c r="E10" s="119"/>
      <c r="F10" s="105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6" ht="12">
      <c r="A11" s="395" t="s">
        <v>621</v>
      </c>
      <c r="B11" s="396" t="s">
        <v>622</v>
      </c>
      <c r="C11" s="107"/>
      <c r="D11" s="107"/>
      <c r="E11" s="119"/>
      <c r="F11" s="105"/>
    </row>
    <row r="12" spans="1:6" ht="12">
      <c r="A12" s="395" t="s">
        <v>623</v>
      </c>
      <c r="B12" s="396" t="s">
        <v>624</v>
      </c>
      <c r="C12" s="107"/>
      <c r="D12" s="107"/>
      <c r="E12" s="119"/>
      <c r="F12" s="105"/>
    </row>
    <row r="13" spans="1:6" ht="12">
      <c r="A13" s="395" t="s">
        <v>625</v>
      </c>
      <c r="B13" s="396" t="s">
        <v>626</v>
      </c>
      <c r="C13" s="107"/>
      <c r="D13" s="107"/>
      <c r="E13" s="119"/>
      <c r="F13" s="105"/>
    </row>
    <row r="14" spans="1:6" ht="24">
      <c r="A14" s="395" t="s">
        <v>627</v>
      </c>
      <c r="B14" s="396" t="s">
        <v>628</v>
      </c>
      <c r="C14" s="107"/>
      <c r="D14" s="107"/>
      <c r="E14" s="119"/>
      <c r="F14" s="105"/>
    </row>
    <row r="15" spans="1:15" ht="12">
      <c r="A15" s="395" t="s">
        <v>629</v>
      </c>
      <c r="B15" s="396" t="s">
        <v>630</v>
      </c>
      <c r="C15" s="118"/>
      <c r="D15" s="118"/>
      <c r="E15" s="119"/>
      <c r="F15" s="105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6" ht="12">
      <c r="A16" s="395" t="s">
        <v>631</v>
      </c>
      <c r="B16" s="396" t="s">
        <v>632</v>
      </c>
      <c r="C16" s="107"/>
      <c r="D16" s="107"/>
      <c r="E16" s="119"/>
      <c r="F16" s="105"/>
    </row>
    <row r="17" spans="1:6" ht="12">
      <c r="A17" s="395" t="s">
        <v>625</v>
      </c>
      <c r="B17" s="396" t="s">
        <v>633</v>
      </c>
      <c r="C17" s="107"/>
      <c r="D17" s="107"/>
      <c r="E17" s="119"/>
      <c r="F17" s="105"/>
    </row>
    <row r="18" spans="1:15" ht="12">
      <c r="A18" s="397" t="s">
        <v>634</v>
      </c>
      <c r="B18" s="393" t="s">
        <v>635</v>
      </c>
      <c r="C18" s="103"/>
      <c r="D18" s="103"/>
      <c r="E18" s="117"/>
      <c r="F18" s="105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6" ht="12">
      <c r="A19" s="392" t="s">
        <v>636</v>
      </c>
      <c r="B19" s="394"/>
      <c r="C19" s="118"/>
      <c r="D19" s="103"/>
      <c r="E19" s="119"/>
      <c r="F19" s="105"/>
    </row>
    <row r="20" spans="1:6" ht="12">
      <c r="A20" s="395" t="s">
        <v>637</v>
      </c>
      <c r="B20" s="393" t="s">
        <v>638</v>
      </c>
      <c r="C20" s="107"/>
      <c r="D20" s="107"/>
      <c r="E20" s="119"/>
      <c r="F20" s="105"/>
    </row>
    <row r="21" spans="1:6" ht="12">
      <c r="A21" s="395"/>
      <c r="B21" s="394"/>
      <c r="C21" s="118"/>
      <c r="D21" s="103"/>
      <c r="E21" s="119"/>
      <c r="F21" s="105"/>
    </row>
    <row r="22" spans="1:6" ht="12">
      <c r="A22" s="392" t="s">
        <v>639</v>
      </c>
      <c r="B22" s="398"/>
      <c r="C22" s="118"/>
      <c r="D22" s="103"/>
      <c r="E22" s="119"/>
      <c r="F22" s="105"/>
    </row>
    <row r="23" spans="1:15" ht="24">
      <c r="A23" s="395" t="s">
        <v>640</v>
      </c>
      <c r="B23" s="396" t="s">
        <v>641</v>
      </c>
      <c r="C23" s="118"/>
      <c r="D23" s="118"/>
      <c r="E23" s="119"/>
      <c r="F23" s="105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6" ht="12">
      <c r="A24" s="395" t="s">
        <v>642</v>
      </c>
      <c r="B24" s="396" t="s">
        <v>643</v>
      </c>
      <c r="C24" s="107"/>
      <c r="D24" s="107"/>
      <c r="E24" s="119"/>
      <c r="F24" s="105"/>
    </row>
    <row r="25" spans="1:6" ht="12">
      <c r="A25" s="395" t="s">
        <v>644</v>
      </c>
      <c r="B25" s="396" t="s">
        <v>645</v>
      </c>
      <c r="C25" s="107"/>
      <c r="D25" s="107"/>
      <c r="E25" s="119"/>
      <c r="F25" s="105"/>
    </row>
    <row r="26" spans="1:6" ht="12">
      <c r="A26" s="395" t="s">
        <v>646</v>
      </c>
      <c r="B26" s="396" t="s">
        <v>647</v>
      </c>
      <c r="C26" s="107"/>
      <c r="D26" s="107"/>
      <c r="E26" s="119"/>
      <c r="F26" s="105"/>
    </row>
    <row r="27" spans="1:6" ht="12">
      <c r="A27" s="395" t="s">
        <v>648</v>
      </c>
      <c r="B27" s="396" t="s">
        <v>649</v>
      </c>
      <c r="C27" s="107">
        <v>115</v>
      </c>
      <c r="D27" s="107"/>
      <c r="E27" s="119">
        <f>C27-D27</f>
        <v>115</v>
      </c>
      <c r="F27" s="105"/>
    </row>
    <row r="28" spans="1:6" ht="12">
      <c r="A28" s="395" t="s">
        <v>650</v>
      </c>
      <c r="B28" s="396" t="s">
        <v>651</v>
      </c>
      <c r="C28" s="107"/>
      <c r="D28" s="107"/>
      <c r="E28" s="119"/>
      <c r="F28" s="105"/>
    </row>
    <row r="29" spans="1:6" ht="24">
      <c r="A29" s="395" t="s">
        <v>652</v>
      </c>
      <c r="B29" s="396" t="s">
        <v>653</v>
      </c>
      <c r="C29" s="107"/>
      <c r="D29" s="107"/>
      <c r="E29" s="119"/>
      <c r="F29" s="105"/>
    </row>
    <row r="30" spans="1:6" ht="12">
      <c r="A30" s="395" t="s">
        <v>654</v>
      </c>
      <c r="B30" s="396" t="s">
        <v>655</v>
      </c>
      <c r="C30" s="107">
        <v>0</v>
      </c>
      <c r="D30" s="107"/>
      <c r="E30" s="119">
        <f>C30-D30</f>
        <v>0</v>
      </c>
      <c r="F30" s="105"/>
    </row>
    <row r="31" spans="1:6" ht="12">
      <c r="A31" s="395" t="s">
        <v>656</v>
      </c>
      <c r="B31" s="396" t="s">
        <v>657</v>
      </c>
      <c r="C31" s="107"/>
      <c r="D31" s="107"/>
      <c r="E31" s="119"/>
      <c r="F31" s="105"/>
    </row>
    <row r="32" spans="1:15" ht="12">
      <c r="A32" s="395" t="s">
        <v>658</v>
      </c>
      <c r="B32" s="396" t="s">
        <v>659</v>
      </c>
      <c r="C32" s="104">
        <v>0</v>
      </c>
      <c r="D32" s="104"/>
      <c r="E32" s="120">
        <v>0</v>
      </c>
      <c r="F32" s="105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6" ht="12">
      <c r="A33" s="395" t="s">
        <v>660</v>
      </c>
      <c r="B33" s="396" t="s">
        <v>661</v>
      </c>
      <c r="C33" s="107">
        <v>0</v>
      </c>
      <c r="D33" s="107"/>
      <c r="E33" s="119">
        <v>0</v>
      </c>
      <c r="F33" s="105"/>
    </row>
    <row r="34" spans="1:6" ht="12">
      <c r="A34" s="395" t="s">
        <v>662</v>
      </c>
      <c r="B34" s="396" t="s">
        <v>663</v>
      </c>
      <c r="C34" s="107"/>
      <c r="D34" s="107"/>
      <c r="E34" s="119"/>
      <c r="F34" s="105"/>
    </row>
    <row r="35" spans="1:6" ht="12">
      <c r="A35" s="395" t="s">
        <v>664</v>
      </c>
      <c r="B35" s="396" t="s">
        <v>665</v>
      </c>
      <c r="C35" s="107"/>
      <c r="D35" s="107"/>
      <c r="E35" s="119"/>
      <c r="F35" s="105"/>
    </row>
    <row r="36" spans="1:6" ht="12">
      <c r="A36" s="395" t="s">
        <v>666</v>
      </c>
      <c r="B36" s="396" t="s">
        <v>667</v>
      </c>
      <c r="C36" s="107">
        <v>0</v>
      </c>
      <c r="D36" s="107"/>
      <c r="E36" s="119">
        <v>0</v>
      </c>
      <c r="F36" s="105"/>
    </row>
    <row r="37" spans="1:15" ht="12">
      <c r="A37" s="395" t="s">
        <v>668</v>
      </c>
      <c r="B37" s="396" t="s">
        <v>669</v>
      </c>
      <c r="C37" s="118">
        <v>5</v>
      </c>
      <c r="D37" s="104"/>
      <c r="E37" s="120">
        <v>5</v>
      </c>
      <c r="F37" s="105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6" ht="12">
      <c r="A38" s="395" t="s">
        <v>670</v>
      </c>
      <c r="B38" s="396" t="s">
        <v>671</v>
      </c>
      <c r="C38" s="107"/>
      <c r="D38" s="107"/>
      <c r="E38" s="119"/>
      <c r="F38" s="105"/>
    </row>
    <row r="39" spans="1:6" ht="12">
      <c r="A39" s="395" t="s">
        <v>672</v>
      </c>
      <c r="B39" s="396" t="s">
        <v>673</v>
      </c>
      <c r="C39" s="107"/>
      <c r="D39" s="107"/>
      <c r="E39" s="119"/>
      <c r="F39" s="105"/>
    </row>
    <row r="40" spans="1:6" ht="12">
      <c r="A40" s="395" t="s">
        <v>674</v>
      </c>
      <c r="B40" s="396" t="s">
        <v>675</v>
      </c>
      <c r="C40" s="107"/>
      <c r="D40" s="107"/>
      <c r="E40" s="119"/>
      <c r="F40" s="105"/>
    </row>
    <row r="41" spans="1:6" ht="12">
      <c r="A41" s="395" t="s">
        <v>676</v>
      </c>
      <c r="B41" s="396" t="s">
        <v>677</v>
      </c>
      <c r="C41" s="107">
        <v>5</v>
      </c>
      <c r="D41" s="107"/>
      <c r="E41" s="119">
        <v>5</v>
      </c>
      <c r="F41" s="105"/>
    </row>
    <row r="42" spans="1:15" ht="12">
      <c r="A42" s="397" t="s">
        <v>678</v>
      </c>
      <c r="B42" s="393" t="s">
        <v>679</v>
      </c>
      <c r="C42" s="103">
        <f>C23+C27+C28+C30+C29+C31+C32+C37</f>
        <v>120</v>
      </c>
      <c r="D42" s="103"/>
      <c r="E42" s="117">
        <f>E23+E27+E28+E30+E29+E31+E32+E37</f>
        <v>120</v>
      </c>
      <c r="F42" s="105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1:15" ht="12">
      <c r="A43" s="392" t="s">
        <v>680</v>
      </c>
      <c r="B43" s="394" t="s">
        <v>681</v>
      </c>
      <c r="C43" s="102">
        <f>C42+C20+C18+C8</f>
        <v>120</v>
      </c>
      <c r="D43" s="102"/>
      <c r="E43" s="117">
        <f>E42+E20+E18+E8</f>
        <v>120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27" ht="12">
      <c r="A44" s="399"/>
      <c r="B44" s="400"/>
      <c r="C44" s="401"/>
      <c r="D44" s="401"/>
      <c r="E44" s="401"/>
      <c r="F44" s="105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1:6" ht="12">
      <c r="A45" s="399" t="s">
        <v>682</v>
      </c>
      <c r="B45" s="400"/>
      <c r="C45" s="402"/>
      <c r="D45" s="402"/>
      <c r="E45" s="402"/>
      <c r="F45" s="121" t="s">
        <v>275</v>
      </c>
    </row>
    <row r="46" spans="1:6" s="99" customFormat="1" ht="24">
      <c r="A46" s="388" t="s">
        <v>463</v>
      </c>
      <c r="B46" s="389" t="s">
        <v>8</v>
      </c>
      <c r="C46" s="403" t="s">
        <v>683</v>
      </c>
      <c r="D46" s="137" t="s">
        <v>684</v>
      </c>
      <c r="E46" s="137"/>
      <c r="F46" s="137" t="s">
        <v>685</v>
      </c>
    </row>
    <row r="47" spans="1:6" s="99" customFormat="1" ht="12">
      <c r="A47" s="388"/>
      <c r="B47" s="391"/>
      <c r="C47" s="403"/>
      <c r="D47" s="392" t="s">
        <v>614</v>
      </c>
      <c r="E47" s="392" t="s">
        <v>615</v>
      </c>
      <c r="F47" s="137"/>
    </row>
    <row r="48" spans="1:6" s="99" customFormat="1" ht="12">
      <c r="A48" s="114" t="s">
        <v>14</v>
      </c>
      <c r="B48" s="391" t="s">
        <v>15</v>
      </c>
      <c r="C48" s="114">
        <v>1</v>
      </c>
      <c r="D48" s="114">
        <v>2</v>
      </c>
      <c r="E48" s="116">
        <v>3</v>
      </c>
      <c r="F48" s="116">
        <v>4</v>
      </c>
    </row>
    <row r="49" spans="1:6" ht="24">
      <c r="A49" s="392" t="s">
        <v>686</v>
      </c>
      <c r="B49" s="398"/>
      <c r="C49" s="102"/>
      <c r="D49" s="102"/>
      <c r="E49" s="102"/>
      <c r="F49" s="404"/>
    </row>
    <row r="50" spans="1:16" ht="24">
      <c r="A50" s="395" t="s">
        <v>687</v>
      </c>
      <c r="B50" s="396" t="s">
        <v>688</v>
      </c>
      <c r="C50" s="102"/>
      <c r="D50" s="102"/>
      <c r="E50" s="118"/>
      <c r="F50" s="103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1:6" ht="12">
      <c r="A51" s="395" t="s">
        <v>689</v>
      </c>
      <c r="B51" s="396" t="s">
        <v>690</v>
      </c>
      <c r="C51" s="107"/>
      <c r="D51" s="107"/>
      <c r="E51" s="118"/>
      <c r="F51" s="107"/>
    </row>
    <row r="52" spans="1:6" ht="12">
      <c r="A52" s="395" t="s">
        <v>691</v>
      </c>
      <c r="B52" s="396" t="s">
        <v>692</v>
      </c>
      <c r="C52" s="107"/>
      <c r="D52" s="107"/>
      <c r="E52" s="118"/>
      <c r="F52" s="107"/>
    </row>
    <row r="53" spans="1:6" ht="12">
      <c r="A53" s="395" t="s">
        <v>676</v>
      </c>
      <c r="B53" s="396" t="s">
        <v>693</v>
      </c>
      <c r="C53" s="107"/>
      <c r="D53" s="107"/>
      <c r="E53" s="118"/>
      <c r="F53" s="107"/>
    </row>
    <row r="54" spans="1:16" ht="24">
      <c r="A54" s="395" t="s">
        <v>694</v>
      </c>
      <c r="B54" s="396" t="s">
        <v>695</v>
      </c>
      <c r="C54" s="102"/>
      <c r="D54" s="102"/>
      <c r="E54" s="118"/>
      <c r="F54" s="102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1:6" ht="12">
      <c r="A55" s="395" t="s">
        <v>696</v>
      </c>
      <c r="B55" s="396" t="s">
        <v>697</v>
      </c>
      <c r="C55" s="107"/>
      <c r="D55" s="107"/>
      <c r="E55" s="118"/>
      <c r="F55" s="107"/>
    </row>
    <row r="56" spans="1:6" ht="12">
      <c r="A56" s="405" t="s">
        <v>698</v>
      </c>
      <c r="B56" s="396" t="s">
        <v>699</v>
      </c>
      <c r="C56" s="108"/>
      <c r="D56" s="108"/>
      <c r="E56" s="118"/>
      <c r="F56" s="108"/>
    </row>
    <row r="57" spans="1:6" ht="12">
      <c r="A57" s="405" t="s">
        <v>700</v>
      </c>
      <c r="B57" s="396" t="s">
        <v>701</v>
      </c>
      <c r="C57" s="107"/>
      <c r="D57" s="107"/>
      <c r="E57" s="118"/>
      <c r="F57" s="107"/>
    </row>
    <row r="58" spans="1:6" ht="12">
      <c r="A58" s="405" t="s">
        <v>698</v>
      </c>
      <c r="B58" s="396" t="s">
        <v>702</v>
      </c>
      <c r="C58" s="108"/>
      <c r="D58" s="108"/>
      <c r="E58" s="118"/>
      <c r="F58" s="108"/>
    </row>
    <row r="59" spans="1:6" ht="12">
      <c r="A59" s="395" t="s">
        <v>138</v>
      </c>
      <c r="B59" s="396" t="s">
        <v>703</v>
      </c>
      <c r="C59" s="107"/>
      <c r="D59" s="107"/>
      <c r="E59" s="118"/>
      <c r="F59" s="109"/>
    </row>
    <row r="60" spans="1:6" ht="12">
      <c r="A60" s="395" t="s">
        <v>141</v>
      </c>
      <c r="B60" s="396" t="s">
        <v>704</v>
      </c>
      <c r="C60" s="107"/>
      <c r="D60" s="107"/>
      <c r="E60" s="118"/>
      <c r="F60" s="109"/>
    </row>
    <row r="61" spans="1:6" ht="12">
      <c r="A61" s="395" t="s">
        <v>705</v>
      </c>
      <c r="B61" s="396" t="s">
        <v>706</v>
      </c>
      <c r="C61" s="107"/>
      <c r="D61" s="107"/>
      <c r="E61" s="118"/>
      <c r="F61" s="109"/>
    </row>
    <row r="62" spans="1:6" ht="12">
      <c r="A62" s="395" t="s">
        <v>707</v>
      </c>
      <c r="B62" s="396" t="s">
        <v>708</v>
      </c>
      <c r="C62" s="107"/>
      <c r="D62" s="107"/>
      <c r="E62" s="118"/>
      <c r="F62" s="109"/>
    </row>
    <row r="63" spans="1:6" ht="12">
      <c r="A63" s="395" t="s">
        <v>709</v>
      </c>
      <c r="B63" s="396" t="s">
        <v>710</v>
      </c>
      <c r="C63" s="108"/>
      <c r="D63" s="108"/>
      <c r="E63" s="118"/>
      <c r="F63" s="110"/>
    </row>
    <row r="64" spans="1:16" ht="12">
      <c r="A64" s="397" t="s">
        <v>711</v>
      </c>
      <c r="B64" s="393" t="s">
        <v>712</v>
      </c>
      <c r="C64" s="102"/>
      <c r="D64" s="102"/>
      <c r="E64" s="118"/>
      <c r="F64" s="102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1:16" ht="12">
      <c r="A65" s="397"/>
      <c r="B65" s="393"/>
      <c r="C65" s="102"/>
      <c r="D65" s="102"/>
      <c r="E65" s="118"/>
      <c r="F65" s="102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1:6" ht="12">
      <c r="A66" s="392" t="s">
        <v>713</v>
      </c>
      <c r="B66" s="394"/>
      <c r="C66" s="103"/>
      <c r="D66" s="103"/>
      <c r="E66" s="118"/>
      <c r="F66" s="111"/>
    </row>
    <row r="67" spans="1:6" ht="12">
      <c r="A67" s="395" t="s">
        <v>714</v>
      </c>
      <c r="B67" s="406" t="s">
        <v>715</v>
      </c>
      <c r="C67" s="107"/>
      <c r="D67" s="107"/>
      <c r="E67" s="118"/>
      <c r="F67" s="109"/>
    </row>
    <row r="68" spans="1:6" ht="12">
      <c r="A68" s="392"/>
      <c r="B68" s="394"/>
      <c r="C68" s="103"/>
      <c r="D68" s="103"/>
      <c r="E68" s="118"/>
      <c r="F68" s="111"/>
    </row>
    <row r="69" spans="1:6" ht="24">
      <c r="A69" s="392" t="s">
        <v>716</v>
      </c>
      <c r="B69" s="398"/>
      <c r="C69" s="103"/>
      <c r="D69" s="103"/>
      <c r="E69" s="118"/>
      <c r="F69" s="111"/>
    </row>
    <row r="70" spans="1:16" ht="24">
      <c r="A70" s="395" t="s">
        <v>687</v>
      </c>
      <c r="B70" s="396" t="s">
        <v>717</v>
      </c>
      <c r="C70" s="104"/>
      <c r="D70" s="104"/>
      <c r="E70" s="104"/>
      <c r="F70" s="104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1:6" ht="12">
      <c r="A71" s="395" t="s">
        <v>718</v>
      </c>
      <c r="B71" s="396" t="s">
        <v>719</v>
      </c>
      <c r="C71" s="107"/>
      <c r="D71" s="107"/>
      <c r="E71" s="118"/>
      <c r="F71" s="109"/>
    </row>
    <row r="72" spans="1:6" ht="12">
      <c r="A72" s="395" t="s">
        <v>720</v>
      </c>
      <c r="B72" s="396" t="s">
        <v>721</v>
      </c>
      <c r="C72" s="107"/>
      <c r="D72" s="107"/>
      <c r="E72" s="118"/>
      <c r="F72" s="109"/>
    </row>
    <row r="73" spans="1:6" ht="12">
      <c r="A73" s="407" t="s">
        <v>722</v>
      </c>
      <c r="B73" s="396" t="s">
        <v>723</v>
      </c>
      <c r="C73" s="107"/>
      <c r="D73" s="107"/>
      <c r="E73" s="118"/>
      <c r="F73" s="109"/>
    </row>
    <row r="74" spans="1:16" ht="24">
      <c r="A74" s="395" t="s">
        <v>694</v>
      </c>
      <c r="B74" s="396" t="s">
        <v>724</v>
      </c>
      <c r="C74" s="102">
        <v>0</v>
      </c>
      <c r="D74" s="102"/>
      <c r="E74" s="102">
        <v>0</v>
      </c>
      <c r="F74" s="102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1:6" ht="12">
      <c r="A75" s="395" t="s">
        <v>725</v>
      </c>
      <c r="B75" s="396" t="s">
        <v>726</v>
      </c>
      <c r="C75" s="107">
        <v>0</v>
      </c>
      <c r="D75" s="107"/>
      <c r="E75" s="118">
        <v>0</v>
      </c>
      <c r="F75" s="107"/>
    </row>
    <row r="76" spans="1:6" ht="12">
      <c r="A76" s="395" t="s">
        <v>727</v>
      </c>
      <c r="B76" s="396" t="s">
        <v>728</v>
      </c>
      <c r="C76" s="108"/>
      <c r="D76" s="108"/>
      <c r="E76" s="118"/>
      <c r="F76" s="108"/>
    </row>
    <row r="77" spans="1:6" ht="12">
      <c r="A77" s="395" t="s">
        <v>729</v>
      </c>
      <c r="B77" s="396" t="s">
        <v>730</v>
      </c>
      <c r="C77" s="107"/>
      <c r="D77" s="107"/>
      <c r="E77" s="118"/>
      <c r="F77" s="107"/>
    </row>
    <row r="78" spans="1:6" ht="12">
      <c r="A78" s="395" t="s">
        <v>698</v>
      </c>
      <c r="B78" s="396" t="s">
        <v>731</v>
      </c>
      <c r="C78" s="108"/>
      <c r="D78" s="108"/>
      <c r="E78" s="118"/>
      <c r="F78" s="108"/>
    </row>
    <row r="79" spans="1:16" ht="12">
      <c r="A79" s="395" t="s">
        <v>732</v>
      </c>
      <c r="B79" s="396" t="s">
        <v>733</v>
      </c>
      <c r="C79" s="102"/>
      <c r="D79" s="102"/>
      <c r="E79" s="102"/>
      <c r="F79" s="102">
        <f>SUM(F80:F83)</f>
        <v>0</v>
      </c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1:6" ht="12">
      <c r="A80" s="395" t="s">
        <v>734</v>
      </c>
      <c r="B80" s="396" t="s">
        <v>735</v>
      </c>
      <c r="C80" s="107"/>
      <c r="D80" s="107"/>
      <c r="E80" s="118"/>
      <c r="F80" s="107"/>
    </row>
    <row r="81" spans="1:6" ht="12">
      <c r="A81" s="395" t="s">
        <v>736</v>
      </c>
      <c r="B81" s="396" t="s">
        <v>737</v>
      </c>
      <c r="C81" s="107"/>
      <c r="D81" s="107"/>
      <c r="E81" s="118"/>
      <c r="F81" s="107"/>
    </row>
    <row r="82" spans="1:6" ht="24">
      <c r="A82" s="395" t="s">
        <v>738</v>
      </c>
      <c r="B82" s="396" t="s">
        <v>739</v>
      </c>
      <c r="C82" s="107"/>
      <c r="D82" s="107"/>
      <c r="E82" s="118"/>
      <c r="F82" s="107"/>
    </row>
    <row r="83" spans="1:6" ht="12">
      <c r="A83" s="395" t="s">
        <v>740</v>
      </c>
      <c r="B83" s="396" t="s">
        <v>741</v>
      </c>
      <c r="C83" s="107"/>
      <c r="D83" s="107"/>
      <c r="E83" s="118"/>
      <c r="F83" s="107"/>
    </row>
    <row r="84" spans="1:16" ht="12">
      <c r="A84" s="395" t="s">
        <v>742</v>
      </c>
      <c r="B84" s="396" t="s">
        <v>743</v>
      </c>
      <c r="C84" s="103">
        <v>563</v>
      </c>
      <c r="D84" s="103"/>
      <c r="E84" s="103">
        <v>563</v>
      </c>
      <c r="F84" s="103">
        <f>SUM(F85:F89)+F93</f>
        <v>0</v>
      </c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1:6" ht="12">
      <c r="A85" s="395" t="s">
        <v>744</v>
      </c>
      <c r="B85" s="396" t="s">
        <v>745</v>
      </c>
      <c r="C85" s="107"/>
      <c r="D85" s="107"/>
      <c r="E85" s="118"/>
      <c r="F85" s="107"/>
    </row>
    <row r="86" spans="1:6" ht="12">
      <c r="A86" s="395" t="s">
        <v>746</v>
      </c>
      <c r="B86" s="396" t="s">
        <v>747</v>
      </c>
      <c r="C86" s="107">
        <v>384</v>
      </c>
      <c r="D86" s="107"/>
      <c r="E86" s="118">
        <f>C86-D86</f>
        <v>384</v>
      </c>
      <c r="F86" s="107"/>
    </row>
    <row r="87" spans="1:6" ht="12">
      <c r="A87" s="395" t="s">
        <v>748</v>
      </c>
      <c r="B87" s="396" t="s">
        <v>749</v>
      </c>
      <c r="C87" s="107"/>
      <c r="D87" s="107"/>
      <c r="E87" s="118"/>
      <c r="F87" s="107"/>
    </row>
    <row r="88" spans="1:6" ht="12">
      <c r="A88" s="395" t="s">
        <v>750</v>
      </c>
      <c r="B88" s="396" t="s">
        <v>751</v>
      </c>
      <c r="C88" s="107">
        <v>22</v>
      </c>
      <c r="D88" s="107"/>
      <c r="E88" s="118">
        <f>C88-D88</f>
        <v>22</v>
      </c>
      <c r="F88" s="107"/>
    </row>
    <row r="89" spans="1:16" ht="12">
      <c r="A89" s="395" t="s">
        <v>752</v>
      </c>
      <c r="B89" s="396" t="s">
        <v>753</v>
      </c>
      <c r="C89" s="102">
        <v>136</v>
      </c>
      <c r="D89" s="102"/>
      <c r="E89" s="102">
        <v>136</v>
      </c>
      <c r="F89" s="102">
        <f>SUM(F90:F92)</f>
        <v>0</v>
      </c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1:6" ht="12">
      <c r="A90" s="395" t="s">
        <v>754</v>
      </c>
      <c r="B90" s="396" t="s">
        <v>755</v>
      </c>
      <c r="C90" s="107">
        <v>113</v>
      </c>
      <c r="D90" s="107"/>
      <c r="E90" s="118">
        <v>113</v>
      </c>
      <c r="F90" s="107"/>
    </row>
    <row r="91" spans="1:6" ht="12">
      <c r="A91" s="395" t="s">
        <v>662</v>
      </c>
      <c r="B91" s="396" t="s">
        <v>756</v>
      </c>
      <c r="C91" s="107">
        <v>18</v>
      </c>
      <c r="D91" s="107"/>
      <c r="E91" s="118">
        <v>18</v>
      </c>
      <c r="F91" s="107"/>
    </row>
    <row r="92" spans="1:6" ht="12">
      <c r="A92" s="395" t="s">
        <v>666</v>
      </c>
      <c r="B92" s="396" t="s">
        <v>757</v>
      </c>
      <c r="C92" s="107">
        <v>5</v>
      </c>
      <c r="D92" s="107"/>
      <c r="E92" s="118">
        <v>8</v>
      </c>
      <c r="F92" s="107"/>
    </row>
    <row r="93" spans="1:6" ht="12">
      <c r="A93" s="395" t="s">
        <v>758</v>
      </c>
      <c r="B93" s="396" t="s">
        <v>759</v>
      </c>
      <c r="C93" s="107">
        <v>21</v>
      </c>
      <c r="D93" s="107"/>
      <c r="E93" s="118">
        <v>21</v>
      </c>
      <c r="F93" s="107"/>
    </row>
    <row r="94" spans="1:6" ht="12">
      <c r="A94" s="395" t="s">
        <v>760</v>
      </c>
      <c r="B94" s="396" t="s">
        <v>761</v>
      </c>
      <c r="C94" s="107">
        <v>229</v>
      </c>
      <c r="D94" s="107"/>
      <c r="E94" s="118">
        <v>229</v>
      </c>
      <c r="F94" s="109"/>
    </row>
    <row r="95" spans="1:16" ht="12">
      <c r="A95" s="397" t="s">
        <v>762</v>
      </c>
      <c r="B95" s="406" t="s">
        <v>763</v>
      </c>
      <c r="C95" s="103">
        <v>792</v>
      </c>
      <c r="D95" s="103">
        <f>D84+D79+D74+D70+D94</f>
        <v>0</v>
      </c>
      <c r="E95" s="103">
        <v>792</v>
      </c>
      <c r="F95" s="103">
        <f>F84+F79+F74+F70+F94</f>
        <v>0</v>
      </c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1:16" ht="12">
      <c r="A96" s="392" t="s">
        <v>764</v>
      </c>
      <c r="B96" s="394" t="s">
        <v>765</v>
      </c>
      <c r="C96" s="103">
        <f>C95+C67+C64</f>
        <v>792</v>
      </c>
      <c r="D96" s="103">
        <f>D95+D67+D64</f>
        <v>0</v>
      </c>
      <c r="E96" s="103">
        <f>E95+E67+E64</f>
        <v>792</v>
      </c>
      <c r="F96" s="103">
        <f>F95+F67+F64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6" ht="12">
      <c r="A97" s="402"/>
      <c r="B97" s="408"/>
      <c r="C97" s="112"/>
      <c r="D97" s="112"/>
      <c r="E97" s="112"/>
      <c r="F97" s="113"/>
    </row>
    <row r="98" spans="1:27" ht="12">
      <c r="A98" s="399" t="s">
        <v>766</v>
      </c>
      <c r="B98" s="409"/>
      <c r="C98" s="112"/>
      <c r="D98" s="112"/>
      <c r="E98" s="112"/>
      <c r="F98" s="410" t="s">
        <v>524</v>
      </c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</row>
    <row r="99" spans="1:16" s="524" customFormat="1" ht="24">
      <c r="A99" s="114" t="s">
        <v>463</v>
      </c>
      <c r="B99" s="394" t="s">
        <v>464</v>
      </c>
      <c r="C99" s="114" t="s">
        <v>767</v>
      </c>
      <c r="D99" s="114" t="s">
        <v>768</v>
      </c>
      <c r="E99" s="114" t="s">
        <v>769</v>
      </c>
      <c r="F99" s="114" t="s">
        <v>770</v>
      </c>
      <c r="G99" s="115"/>
      <c r="H99" s="115"/>
      <c r="I99" s="115"/>
      <c r="J99" s="115"/>
      <c r="K99" s="115"/>
      <c r="L99" s="115"/>
      <c r="M99" s="115"/>
      <c r="N99" s="115"/>
      <c r="O99" s="115"/>
      <c r="P99" s="115"/>
    </row>
    <row r="100" spans="1:16" s="524" customFormat="1" ht="12">
      <c r="A100" s="114" t="s">
        <v>14</v>
      </c>
      <c r="B100" s="394" t="s">
        <v>15</v>
      </c>
      <c r="C100" s="114">
        <v>1</v>
      </c>
      <c r="D100" s="114">
        <v>2</v>
      </c>
      <c r="E100" s="114">
        <v>3</v>
      </c>
      <c r="F100" s="116">
        <v>4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4" ht="12">
      <c r="A101" s="395" t="s">
        <v>771</v>
      </c>
      <c r="B101" s="396" t="s">
        <v>772</v>
      </c>
      <c r="C101" s="107"/>
      <c r="D101" s="107"/>
      <c r="E101" s="107"/>
      <c r="F101" s="124">
        <f>C101+D101-E101</f>
        <v>0</v>
      </c>
      <c r="G101" s="106"/>
      <c r="H101" s="106"/>
      <c r="I101" s="106"/>
      <c r="J101" s="106"/>
      <c r="K101" s="106"/>
      <c r="L101" s="106"/>
      <c r="M101" s="106"/>
      <c r="N101" s="106"/>
    </row>
    <row r="102" spans="1:6" ht="12">
      <c r="A102" s="395" t="s">
        <v>773</v>
      </c>
      <c r="B102" s="396" t="s">
        <v>774</v>
      </c>
      <c r="C102" s="107"/>
      <c r="D102" s="107"/>
      <c r="E102" s="107"/>
      <c r="F102" s="124">
        <f>C102+D102-E102</f>
        <v>0</v>
      </c>
    </row>
    <row r="103" spans="1:6" ht="12">
      <c r="A103" s="395" t="s">
        <v>775</v>
      </c>
      <c r="B103" s="396" t="s">
        <v>776</v>
      </c>
      <c r="C103" s="107"/>
      <c r="D103" s="107"/>
      <c r="E103" s="107"/>
      <c r="F103" s="124">
        <f>C103+D103-E103</f>
        <v>0</v>
      </c>
    </row>
    <row r="104" spans="1:16" ht="12">
      <c r="A104" s="411" t="s">
        <v>777</v>
      </c>
      <c r="B104" s="394" t="s">
        <v>778</v>
      </c>
      <c r="C104" s="102">
        <f>SUM(C101:C103)</f>
        <v>0</v>
      </c>
      <c r="D104" s="102">
        <f>SUM(D101:D103)</f>
        <v>0</v>
      </c>
      <c r="E104" s="102">
        <f>SUM(E101:E103)</f>
        <v>0</v>
      </c>
      <c r="F104" s="102">
        <f>SUM(F101:F103)</f>
        <v>0</v>
      </c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1:27" ht="12">
      <c r="A105" s="412" t="s">
        <v>779</v>
      </c>
      <c r="B105" s="413"/>
      <c r="C105" s="399"/>
      <c r="D105" s="399"/>
      <c r="E105" s="399"/>
      <c r="F105" s="121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</row>
    <row r="106" spans="1:27" ht="24" customHeight="1">
      <c r="A106" s="610" t="s">
        <v>780</v>
      </c>
      <c r="B106" s="610"/>
      <c r="C106" s="610"/>
      <c r="D106" s="610"/>
      <c r="E106" s="610"/>
      <c r="F106" s="61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6" ht="12">
      <c r="A107" s="399"/>
      <c r="B107" s="400"/>
      <c r="C107" s="399"/>
      <c r="D107" s="399"/>
      <c r="E107" s="399"/>
      <c r="F107" s="121"/>
    </row>
    <row r="108" spans="1:6" ht="12">
      <c r="A108" s="609" t="s">
        <v>867</v>
      </c>
      <c r="B108" s="609"/>
      <c r="C108" s="609" t="s">
        <v>381</v>
      </c>
      <c r="D108" s="609"/>
      <c r="E108" s="609"/>
      <c r="F108" s="609"/>
    </row>
    <row r="109" spans="1:6" ht="12">
      <c r="A109" s="384"/>
      <c r="B109" s="385"/>
      <c r="C109" s="384"/>
      <c r="D109" s="384"/>
      <c r="E109" s="384"/>
      <c r="F109" s="386"/>
    </row>
    <row r="110" spans="1:6" ht="12">
      <c r="A110" s="384"/>
      <c r="B110" s="385"/>
      <c r="C110" s="608" t="s">
        <v>781</v>
      </c>
      <c r="D110" s="608"/>
      <c r="E110" s="608"/>
      <c r="F110" s="608"/>
    </row>
    <row r="111" spans="1:6" ht="12">
      <c r="A111" s="348"/>
      <c r="B111" s="387"/>
      <c r="C111" s="348"/>
      <c r="D111" s="348"/>
      <c r="E111" s="348"/>
      <c r="F111" s="348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</sheetData>
  <sheetProtection/>
  <mergeCells count="7">
    <mergeCell ref="C110:F110"/>
    <mergeCell ref="C108:F108"/>
    <mergeCell ref="A106:F106"/>
    <mergeCell ref="A1:E1"/>
    <mergeCell ref="B3:C3"/>
    <mergeCell ref="A108:B108"/>
    <mergeCell ref="B2:C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5" sqref="B5:F5"/>
    </sheetView>
  </sheetViews>
  <sheetFormatPr defaultColWidth="9.00390625" defaultRowHeight="12.75"/>
  <cols>
    <col min="1" max="1" width="52.625" style="106" customWidth="1"/>
    <col min="2" max="2" width="9.125" style="52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782</v>
      </c>
      <c r="F2" s="417"/>
      <c r="G2" s="417"/>
      <c r="H2" s="415"/>
      <c r="I2" s="415"/>
    </row>
    <row r="3" spans="1:9" ht="12">
      <c r="A3" s="415"/>
      <c r="B3" s="416"/>
      <c r="C3" s="418" t="s">
        <v>783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383</v>
      </c>
      <c r="B4" s="616" t="str">
        <f>'справка №1-БАЛАНС'!E3</f>
        <v>"ВЕРЕЯ ТУР" АД - Ст.Загора</v>
      </c>
      <c r="C4" s="616"/>
      <c r="D4" s="616"/>
      <c r="E4" s="616"/>
      <c r="F4" s="616"/>
      <c r="G4" s="622" t="s">
        <v>2</v>
      </c>
      <c r="H4" s="622"/>
      <c r="I4" s="496">
        <f>'справка №1-БАЛАНС'!H3</f>
        <v>833067523</v>
      </c>
    </row>
    <row r="5" spans="1:9" ht="15">
      <c r="A5" s="497" t="s">
        <v>5</v>
      </c>
      <c r="B5" s="617">
        <f>'справка №1-БАЛАНС'!E5</f>
        <v>39629</v>
      </c>
      <c r="C5" s="617"/>
      <c r="D5" s="617"/>
      <c r="E5" s="617"/>
      <c r="F5" s="617"/>
      <c r="G5" s="620" t="s">
        <v>4</v>
      </c>
      <c r="H5" s="621"/>
      <c r="I5" s="496">
        <f>'справка №1-БАЛАНС'!H4</f>
        <v>680</v>
      </c>
    </row>
    <row r="6" spans="1:9" ht="12">
      <c r="A6" s="487"/>
      <c r="B6" s="498"/>
      <c r="C6" s="484"/>
      <c r="D6" s="484"/>
      <c r="E6" s="484"/>
      <c r="F6" s="484"/>
      <c r="G6" s="484"/>
      <c r="H6" s="484"/>
      <c r="I6" s="487" t="s">
        <v>784</v>
      </c>
    </row>
    <row r="7" spans="1:9" s="516" customFormat="1" ht="12">
      <c r="A7" s="139" t="s">
        <v>463</v>
      </c>
      <c r="B7" s="79"/>
      <c r="C7" s="139" t="s">
        <v>785</v>
      </c>
      <c r="D7" s="140"/>
      <c r="E7" s="141"/>
      <c r="F7" s="142" t="s">
        <v>786</v>
      </c>
      <c r="G7" s="142"/>
      <c r="H7" s="142"/>
      <c r="I7" s="142"/>
    </row>
    <row r="8" spans="1:9" s="516" customFormat="1" ht="21.75" customHeight="1">
      <c r="A8" s="139"/>
      <c r="B8" s="81" t="s">
        <v>8</v>
      </c>
      <c r="C8" s="82" t="s">
        <v>787</v>
      </c>
      <c r="D8" s="82" t="s">
        <v>788</v>
      </c>
      <c r="E8" s="82" t="s">
        <v>789</v>
      </c>
      <c r="F8" s="141" t="s">
        <v>790</v>
      </c>
      <c r="G8" s="143" t="s">
        <v>791</v>
      </c>
      <c r="H8" s="143"/>
      <c r="I8" s="143" t="s">
        <v>792</v>
      </c>
    </row>
    <row r="9" spans="1:9" s="516" customFormat="1" ht="15.75" customHeight="1">
      <c r="A9" s="139"/>
      <c r="B9" s="83"/>
      <c r="C9" s="84"/>
      <c r="D9" s="84"/>
      <c r="E9" s="84"/>
      <c r="F9" s="141"/>
      <c r="G9" s="80" t="s">
        <v>535</v>
      </c>
      <c r="H9" s="80" t="s">
        <v>536</v>
      </c>
      <c r="I9" s="143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17" customFormat="1" ht="12">
      <c r="A18" s="88" t="s">
        <v>803</v>
      </c>
      <c r="B18" s="93"/>
      <c r="C18" s="433"/>
      <c r="D18" s="433"/>
      <c r="E18" s="433"/>
      <c r="F18" s="433"/>
      <c r="G18" s="433"/>
      <c r="H18" s="433"/>
      <c r="I18" s="433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3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3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3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3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3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3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3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5" t="s">
        <v>818</v>
      </c>
      <c r="B28" s="195"/>
      <c r="C28" s="195"/>
      <c r="D28" s="421"/>
      <c r="E28" s="421"/>
      <c r="F28" s="421"/>
      <c r="G28" s="421"/>
      <c r="H28" s="421"/>
      <c r="I28" s="421"/>
    </row>
    <row r="29" spans="1:9" s="517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7" customFormat="1" ht="15" customHeight="1">
      <c r="A30" s="417" t="s">
        <v>867</v>
      </c>
      <c r="B30" s="619"/>
      <c r="C30" s="619"/>
      <c r="D30" s="458" t="s">
        <v>819</v>
      </c>
      <c r="E30" s="618"/>
      <c r="F30" s="618"/>
      <c r="G30" s="618"/>
      <c r="H30" s="419" t="s">
        <v>781</v>
      </c>
      <c r="I30" s="618"/>
      <c r="J30" s="618"/>
    </row>
    <row r="31" spans="1:9" s="517" customFormat="1" ht="12">
      <c r="A31" s="348"/>
      <c r="B31" s="387"/>
      <c r="C31" s="348"/>
      <c r="D31" s="519"/>
      <c r="E31" s="519"/>
      <c r="F31" s="519"/>
      <c r="G31" s="519"/>
      <c r="H31" s="519"/>
      <c r="I31" s="519"/>
    </row>
    <row r="32" spans="1:9" s="517" customFormat="1" ht="12">
      <c r="A32" s="348"/>
      <c r="B32" s="387"/>
      <c r="C32" s="348"/>
      <c r="D32" s="519"/>
      <c r="E32" s="519"/>
      <c r="F32" s="519"/>
      <c r="G32" s="519"/>
      <c r="H32" s="519"/>
      <c r="I32" s="519"/>
    </row>
    <row r="33" spans="1:9" s="517" customFormat="1" ht="12">
      <c r="A33" s="106"/>
      <c r="B33" s="520"/>
      <c r="C33" s="106"/>
      <c r="D33" s="521"/>
      <c r="E33" s="521"/>
      <c r="F33" s="521"/>
      <c r="G33" s="521"/>
      <c r="H33" s="521"/>
      <c r="I33" s="521"/>
    </row>
    <row r="34" spans="1:9" s="517" customFormat="1" ht="12">
      <c r="A34" s="106"/>
      <c r="B34" s="520"/>
      <c r="C34" s="106"/>
      <c r="D34" s="521"/>
      <c r="E34" s="521"/>
      <c r="F34" s="521"/>
      <c r="G34" s="521"/>
      <c r="H34" s="521"/>
      <c r="I34" s="521"/>
    </row>
    <row r="35" spans="1:9" s="517" customFormat="1" ht="12">
      <c r="A35" s="106"/>
      <c r="B35" s="520"/>
      <c r="C35" s="106"/>
      <c r="D35" s="521"/>
      <c r="E35" s="521"/>
      <c r="F35" s="521"/>
      <c r="G35" s="521"/>
      <c r="H35" s="521"/>
      <c r="I35" s="521"/>
    </row>
    <row r="36" spans="1:9" s="517" customFormat="1" ht="12">
      <c r="A36" s="106"/>
      <c r="B36" s="520"/>
      <c r="C36" s="106"/>
      <c r="D36" s="521"/>
      <c r="E36" s="521"/>
      <c r="F36" s="521"/>
      <c r="G36" s="521"/>
      <c r="H36" s="521"/>
      <c r="I36" s="521"/>
    </row>
    <row r="37" spans="1:9" s="517" customFormat="1" ht="12">
      <c r="A37" s="106"/>
      <c r="B37" s="520"/>
      <c r="C37" s="106"/>
      <c r="D37" s="521"/>
      <c r="E37" s="521"/>
      <c r="F37" s="521"/>
      <c r="G37" s="521"/>
      <c r="H37" s="521"/>
      <c r="I37" s="521"/>
    </row>
    <row r="38" spans="1:9" s="517" customFormat="1" ht="12">
      <c r="A38" s="106"/>
      <c r="B38" s="520"/>
      <c r="C38" s="106"/>
      <c r="D38" s="521"/>
      <c r="E38" s="521"/>
      <c r="F38" s="521"/>
      <c r="G38" s="521"/>
      <c r="H38" s="521"/>
      <c r="I38" s="521"/>
    </row>
    <row r="39" spans="1:9" s="517" customFormat="1" ht="12">
      <c r="A39" s="106"/>
      <c r="B39" s="520"/>
      <c r="C39" s="106"/>
      <c r="D39" s="521"/>
      <c r="E39" s="521"/>
      <c r="F39" s="521"/>
      <c r="G39" s="521"/>
      <c r="H39" s="521"/>
      <c r="I39" s="521"/>
    </row>
    <row r="40" spans="1:9" s="517" customFormat="1" ht="12">
      <c r="A40" s="106"/>
      <c r="B40" s="520"/>
      <c r="C40" s="106"/>
      <c r="D40" s="521"/>
      <c r="E40" s="521"/>
      <c r="F40" s="521"/>
      <c r="G40" s="521"/>
      <c r="H40" s="521"/>
      <c r="I40" s="521"/>
    </row>
    <row r="41" spans="1:9" s="517" customFormat="1" ht="12">
      <c r="A41" s="106"/>
      <c r="B41" s="520"/>
      <c r="C41" s="106"/>
      <c r="D41" s="521"/>
      <c r="E41" s="521"/>
      <c r="F41" s="521"/>
      <c r="G41" s="521"/>
      <c r="H41" s="521"/>
      <c r="I41" s="521"/>
    </row>
    <row r="42" spans="1:9" s="517" customFormat="1" ht="12">
      <c r="A42" s="106"/>
      <c r="B42" s="520"/>
      <c r="C42" s="106"/>
      <c r="D42" s="521"/>
      <c r="E42" s="521"/>
      <c r="F42" s="521"/>
      <c r="G42" s="521"/>
      <c r="H42" s="521"/>
      <c r="I42" s="521"/>
    </row>
    <row r="43" spans="1:9" s="517" customFormat="1" ht="12">
      <c r="A43" s="106"/>
      <c r="B43" s="520"/>
      <c r="C43" s="106"/>
      <c r="D43" s="521"/>
      <c r="E43" s="521"/>
      <c r="F43" s="521"/>
      <c r="G43" s="521"/>
      <c r="H43" s="521"/>
      <c r="I43" s="521"/>
    </row>
    <row r="44" spans="1:9" s="517" customFormat="1" ht="12">
      <c r="A44" s="106"/>
      <c r="B44" s="520"/>
      <c r="C44" s="106"/>
      <c r="D44" s="521"/>
      <c r="E44" s="521"/>
      <c r="F44" s="521"/>
      <c r="G44" s="521"/>
      <c r="H44" s="521"/>
      <c r="I44" s="521"/>
    </row>
    <row r="45" spans="1:9" s="517" customFormat="1" ht="12">
      <c r="A45" s="106"/>
      <c r="B45" s="520"/>
      <c r="C45" s="106"/>
      <c r="D45" s="521"/>
      <c r="E45" s="521"/>
      <c r="F45" s="521"/>
      <c r="G45" s="521"/>
      <c r="H45" s="521"/>
      <c r="I45" s="521"/>
    </row>
    <row r="46" spans="1:9" s="517" customFormat="1" ht="12">
      <c r="A46" s="106"/>
      <c r="B46" s="520"/>
      <c r="C46" s="106"/>
      <c r="D46" s="521"/>
      <c r="E46" s="521"/>
      <c r="F46" s="521"/>
      <c r="G46" s="521"/>
      <c r="H46" s="521"/>
      <c r="I46" s="521"/>
    </row>
    <row r="47" spans="1:9" s="517" customFormat="1" ht="12">
      <c r="A47" s="106"/>
      <c r="B47" s="520"/>
      <c r="C47" s="106"/>
      <c r="D47" s="521"/>
      <c r="E47" s="521"/>
      <c r="F47" s="521"/>
      <c r="G47" s="521"/>
      <c r="H47" s="521"/>
      <c r="I47" s="521"/>
    </row>
    <row r="48" spans="1:9" s="517" customFormat="1" ht="12">
      <c r="A48" s="106"/>
      <c r="B48" s="520"/>
      <c r="C48" s="106"/>
      <c r="D48" s="521"/>
      <c r="E48" s="521"/>
      <c r="F48" s="521"/>
      <c r="G48" s="521"/>
      <c r="H48" s="521"/>
      <c r="I48" s="521"/>
    </row>
    <row r="49" spans="1:9" s="517" customFormat="1" ht="12">
      <c r="A49" s="106"/>
      <c r="B49" s="520"/>
      <c r="C49" s="106"/>
      <c r="D49" s="521"/>
      <c r="E49" s="521"/>
      <c r="F49" s="521"/>
      <c r="G49" s="521"/>
      <c r="H49" s="521"/>
      <c r="I49" s="521"/>
    </row>
    <row r="50" spans="1:9" s="517" customFormat="1" ht="12">
      <c r="A50" s="106"/>
      <c r="B50" s="520"/>
      <c r="C50" s="106"/>
      <c r="D50" s="521"/>
      <c r="E50" s="521"/>
      <c r="F50" s="521"/>
      <c r="G50" s="521"/>
      <c r="H50" s="521"/>
      <c r="I50" s="521"/>
    </row>
    <row r="51" spans="1:9" s="517" customFormat="1" ht="12">
      <c r="A51" s="106"/>
      <c r="B51" s="520"/>
      <c r="C51" s="106"/>
      <c r="D51" s="521"/>
      <c r="E51" s="521"/>
      <c r="F51" s="521"/>
      <c r="G51" s="521"/>
      <c r="H51" s="521"/>
      <c r="I51" s="521"/>
    </row>
    <row r="52" spans="1:9" s="517" customFormat="1" ht="12">
      <c r="A52" s="106"/>
      <c r="B52" s="520"/>
      <c r="C52" s="106"/>
      <c r="D52" s="521"/>
      <c r="E52" s="521"/>
      <c r="F52" s="521"/>
      <c r="G52" s="521"/>
      <c r="H52" s="521"/>
      <c r="I52" s="521"/>
    </row>
    <row r="53" spans="1:9" s="517" customFormat="1" ht="12">
      <c r="A53" s="106"/>
      <c r="B53" s="520"/>
      <c r="C53" s="106"/>
      <c r="D53" s="521"/>
      <c r="E53" s="521"/>
      <c r="F53" s="521"/>
      <c r="G53" s="521"/>
      <c r="H53" s="521"/>
      <c r="I53" s="521"/>
    </row>
    <row r="54" spans="1:9" s="517" customFormat="1" ht="12">
      <c r="A54" s="106"/>
      <c r="B54" s="520"/>
      <c r="C54" s="106"/>
      <c r="D54" s="521"/>
      <c r="E54" s="521"/>
      <c r="F54" s="521"/>
      <c r="G54" s="521"/>
      <c r="H54" s="521"/>
      <c r="I54" s="521"/>
    </row>
    <row r="55" spans="1:9" s="517" customFormat="1" ht="12">
      <c r="A55" s="106"/>
      <c r="B55" s="520"/>
      <c r="C55" s="106"/>
      <c r="D55" s="521"/>
      <c r="E55" s="521"/>
      <c r="F55" s="521"/>
      <c r="G55" s="521"/>
      <c r="H55" s="521"/>
      <c r="I55" s="521"/>
    </row>
    <row r="56" spans="1:9" s="517" customFormat="1" ht="12">
      <c r="A56" s="106"/>
      <c r="B56" s="520"/>
      <c r="C56" s="106"/>
      <c r="D56" s="521"/>
      <c r="E56" s="521"/>
      <c r="F56" s="521"/>
      <c r="G56" s="521"/>
      <c r="H56" s="521"/>
      <c r="I56" s="521"/>
    </row>
    <row r="57" spans="1:9" s="517" customFormat="1" ht="12">
      <c r="A57" s="106"/>
      <c r="B57" s="520"/>
      <c r="C57" s="106"/>
      <c r="D57" s="521"/>
      <c r="E57" s="521"/>
      <c r="F57" s="521"/>
      <c r="G57" s="521"/>
      <c r="H57" s="521"/>
      <c r="I57" s="521"/>
    </row>
    <row r="58" spans="1:9" s="517" customFormat="1" ht="12">
      <c r="A58" s="106"/>
      <c r="B58" s="520"/>
      <c r="C58" s="106"/>
      <c r="D58" s="521"/>
      <c r="E58" s="521"/>
      <c r="F58" s="521"/>
      <c r="G58" s="521"/>
      <c r="H58" s="521"/>
      <c r="I58" s="521"/>
    </row>
    <row r="59" spans="1:9" s="517" customFormat="1" ht="12">
      <c r="A59" s="106"/>
      <c r="B59" s="520"/>
      <c r="C59" s="106"/>
      <c r="D59" s="521"/>
      <c r="E59" s="521"/>
      <c r="F59" s="521"/>
      <c r="G59" s="521"/>
      <c r="H59" s="521"/>
      <c r="I59" s="521"/>
    </row>
    <row r="60" spans="1:9" s="517" customFormat="1" ht="12">
      <c r="A60" s="106"/>
      <c r="B60" s="520"/>
      <c r="C60" s="106"/>
      <c r="D60" s="521"/>
      <c r="E60" s="521"/>
      <c r="F60" s="521"/>
      <c r="G60" s="521"/>
      <c r="H60" s="521"/>
      <c r="I60" s="521"/>
    </row>
    <row r="61" spans="1:9" s="517" customFormat="1" ht="12">
      <c r="A61" s="106"/>
      <c r="B61" s="520"/>
      <c r="C61" s="106"/>
      <c r="D61" s="521"/>
      <c r="E61" s="521"/>
      <c r="F61" s="521"/>
      <c r="G61" s="521"/>
      <c r="H61" s="521"/>
      <c r="I61" s="521"/>
    </row>
    <row r="62" spans="1:9" s="517" customFormat="1" ht="12">
      <c r="A62" s="106"/>
      <c r="B62" s="520"/>
      <c r="C62" s="106"/>
      <c r="D62" s="521"/>
      <c r="E62" s="521"/>
      <c r="F62" s="521"/>
      <c r="G62" s="521"/>
      <c r="H62" s="521"/>
      <c r="I62" s="521"/>
    </row>
    <row r="63" spans="1:9" s="517" customFormat="1" ht="12">
      <c r="A63" s="106"/>
      <c r="B63" s="520"/>
      <c r="C63" s="106"/>
      <c r="D63" s="521"/>
      <c r="E63" s="521"/>
      <c r="F63" s="521"/>
      <c r="G63" s="521"/>
      <c r="H63" s="521"/>
      <c r="I63" s="521"/>
    </row>
    <row r="64" spans="1:9" s="517" customFormat="1" ht="12">
      <c r="A64" s="106"/>
      <c r="B64" s="520"/>
      <c r="C64" s="106"/>
      <c r="D64" s="521"/>
      <c r="E64" s="521"/>
      <c r="F64" s="521"/>
      <c r="G64" s="521"/>
      <c r="H64" s="521"/>
      <c r="I64" s="521"/>
    </row>
    <row r="65" spans="1:9" s="517" customFormat="1" ht="12">
      <c r="A65" s="106"/>
      <c r="B65" s="520"/>
      <c r="C65" s="106"/>
      <c r="D65" s="521"/>
      <c r="E65" s="521"/>
      <c r="F65" s="521"/>
      <c r="G65" s="521"/>
      <c r="H65" s="521"/>
      <c r="I65" s="521"/>
    </row>
    <row r="66" spans="1:9" s="517" customFormat="1" ht="12">
      <c r="A66" s="106"/>
      <c r="B66" s="520"/>
      <c r="C66" s="106"/>
      <c r="D66" s="521"/>
      <c r="E66" s="521"/>
      <c r="F66" s="521"/>
      <c r="G66" s="521"/>
      <c r="H66" s="521"/>
      <c r="I66" s="521"/>
    </row>
    <row r="67" spans="1:9" s="517" customFormat="1" ht="12">
      <c r="A67" s="106"/>
      <c r="B67" s="520"/>
      <c r="C67" s="106"/>
      <c r="D67" s="521"/>
      <c r="E67" s="521"/>
      <c r="F67" s="521"/>
      <c r="G67" s="521"/>
      <c r="H67" s="521"/>
      <c r="I67" s="521"/>
    </row>
    <row r="68" spans="1:9" s="517" customFormat="1" ht="12">
      <c r="A68" s="106"/>
      <c r="B68" s="520"/>
      <c r="C68" s="106"/>
      <c r="D68" s="521"/>
      <c r="E68" s="521"/>
      <c r="F68" s="521"/>
      <c r="G68" s="521"/>
      <c r="H68" s="521"/>
      <c r="I68" s="521"/>
    </row>
    <row r="69" spans="1:9" s="517" customFormat="1" ht="12">
      <c r="A69" s="106"/>
      <c r="B69" s="520"/>
      <c r="C69" s="106"/>
      <c r="D69" s="521"/>
      <c r="E69" s="521"/>
      <c r="F69" s="521"/>
      <c r="G69" s="521"/>
      <c r="H69" s="521"/>
      <c r="I69" s="521"/>
    </row>
    <row r="70" spans="1:9" s="517" customFormat="1" ht="12">
      <c r="A70" s="106"/>
      <c r="B70" s="520"/>
      <c r="C70" s="106"/>
      <c r="D70" s="521"/>
      <c r="E70" s="521"/>
      <c r="F70" s="521"/>
      <c r="G70" s="521"/>
      <c r="H70" s="521"/>
      <c r="I70" s="521"/>
    </row>
    <row r="71" spans="1:9" s="517" customFormat="1" ht="12">
      <c r="A71" s="106"/>
      <c r="B71" s="520"/>
      <c r="C71" s="106"/>
      <c r="D71" s="521"/>
      <c r="E71" s="521"/>
      <c r="F71" s="521"/>
      <c r="G71" s="521"/>
      <c r="H71" s="521"/>
      <c r="I71" s="521"/>
    </row>
    <row r="72" spans="1:9" s="517" customFormat="1" ht="12">
      <c r="A72" s="106"/>
      <c r="B72" s="520"/>
      <c r="C72" s="106"/>
      <c r="D72" s="521"/>
      <c r="E72" s="521"/>
      <c r="F72" s="521"/>
      <c r="G72" s="521"/>
      <c r="H72" s="521"/>
      <c r="I72" s="521"/>
    </row>
    <row r="73" spans="1:9" s="517" customFormat="1" ht="12">
      <c r="A73" s="106"/>
      <c r="B73" s="520"/>
      <c r="C73" s="106"/>
      <c r="D73" s="521"/>
      <c r="E73" s="521"/>
      <c r="F73" s="521"/>
      <c r="G73" s="521"/>
      <c r="H73" s="521"/>
      <c r="I73" s="521"/>
    </row>
    <row r="74" spans="1:9" s="517" customFormat="1" ht="12">
      <c r="A74" s="106"/>
      <c r="B74" s="520"/>
      <c r="C74" s="106"/>
      <c r="D74" s="521"/>
      <c r="E74" s="521"/>
      <c r="F74" s="521"/>
      <c r="G74" s="521"/>
      <c r="H74" s="521"/>
      <c r="I74" s="521"/>
    </row>
    <row r="75" spans="1:9" s="517" customFormat="1" ht="12">
      <c r="A75" s="106"/>
      <c r="B75" s="520"/>
      <c r="C75" s="106"/>
      <c r="D75" s="521"/>
      <c r="E75" s="521"/>
      <c r="F75" s="521"/>
      <c r="G75" s="521"/>
      <c r="H75" s="521"/>
      <c r="I75" s="521"/>
    </row>
    <row r="76" spans="1:9" s="517" customFormat="1" ht="12">
      <c r="A76" s="106"/>
      <c r="B76" s="520"/>
      <c r="C76" s="106"/>
      <c r="D76" s="521"/>
      <c r="E76" s="521"/>
      <c r="F76" s="521"/>
      <c r="G76" s="521"/>
      <c r="H76" s="521"/>
      <c r="I76" s="521"/>
    </row>
    <row r="77" spans="1:9" s="517" customFormat="1" ht="12">
      <c r="A77" s="106"/>
      <c r="B77" s="520"/>
      <c r="C77" s="106"/>
      <c r="D77" s="521"/>
      <c r="E77" s="521"/>
      <c r="F77" s="521"/>
      <c r="G77" s="521"/>
      <c r="H77" s="521"/>
      <c r="I77" s="521"/>
    </row>
    <row r="78" spans="1:9" s="517" customFormat="1" ht="12">
      <c r="A78" s="106"/>
      <c r="B78" s="520"/>
      <c r="C78" s="106"/>
      <c r="D78" s="521"/>
      <c r="E78" s="521"/>
      <c r="F78" s="521"/>
      <c r="G78" s="521"/>
      <c r="H78" s="521"/>
      <c r="I78" s="521"/>
    </row>
    <row r="79" spans="1:9" s="517" customFormat="1" ht="12">
      <c r="A79" s="106"/>
      <c r="B79" s="520"/>
      <c r="C79" s="106"/>
      <c r="D79" s="521"/>
      <c r="E79" s="521"/>
      <c r="F79" s="521"/>
      <c r="G79" s="521"/>
      <c r="H79" s="521"/>
      <c r="I79" s="521"/>
    </row>
    <row r="80" spans="1:9" s="517" customFormat="1" ht="12">
      <c r="A80" s="106"/>
      <c r="B80" s="520"/>
      <c r="C80" s="106"/>
      <c r="D80" s="521"/>
      <c r="E80" s="521"/>
      <c r="F80" s="521"/>
      <c r="G80" s="521"/>
      <c r="H80" s="521"/>
      <c r="I80" s="521"/>
    </row>
    <row r="81" spans="1:9" s="517" customFormat="1" ht="12">
      <c r="A81" s="106"/>
      <c r="B81" s="520"/>
      <c r="C81" s="106"/>
      <c r="D81" s="521"/>
      <c r="E81" s="521"/>
      <c r="F81" s="521"/>
      <c r="G81" s="521"/>
      <c r="H81" s="521"/>
      <c r="I81" s="521"/>
    </row>
    <row r="82" spans="1:9" s="517" customFormat="1" ht="12">
      <c r="A82" s="106"/>
      <c r="B82" s="520"/>
      <c r="C82" s="106"/>
      <c r="D82" s="521"/>
      <c r="E82" s="521"/>
      <c r="F82" s="521"/>
      <c r="G82" s="521"/>
      <c r="H82" s="521"/>
      <c r="I82" s="521"/>
    </row>
    <row r="83" spans="1:9" s="517" customFormat="1" ht="12">
      <c r="A83" s="106"/>
      <c r="B83" s="520"/>
      <c r="C83" s="106"/>
      <c r="D83" s="521"/>
      <c r="E83" s="521"/>
      <c r="F83" s="521"/>
      <c r="G83" s="521"/>
      <c r="H83" s="521"/>
      <c r="I83" s="521"/>
    </row>
    <row r="84" spans="1:9" s="517" customFormat="1" ht="12">
      <c r="A84" s="106"/>
      <c r="B84" s="520"/>
      <c r="C84" s="106"/>
      <c r="D84" s="521"/>
      <c r="E84" s="521"/>
      <c r="F84" s="521"/>
      <c r="G84" s="521"/>
      <c r="H84" s="521"/>
      <c r="I84" s="521"/>
    </row>
    <row r="85" spans="1:9" s="517" customFormat="1" ht="12">
      <c r="A85" s="106"/>
      <c r="B85" s="520"/>
      <c r="C85" s="106"/>
      <c r="D85" s="521"/>
      <c r="E85" s="521"/>
      <c r="F85" s="521"/>
      <c r="G85" s="521"/>
      <c r="H85" s="521"/>
      <c r="I85" s="521"/>
    </row>
    <row r="86" spans="1:9" s="517" customFormat="1" ht="12">
      <c r="A86" s="106"/>
      <c r="B86" s="520"/>
      <c r="C86" s="106"/>
      <c r="D86" s="521"/>
      <c r="E86" s="521"/>
      <c r="F86" s="521"/>
      <c r="G86" s="521"/>
      <c r="H86" s="521"/>
      <c r="I86" s="521"/>
    </row>
    <row r="87" spans="1:9" s="517" customFormat="1" ht="12">
      <c r="A87" s="106"/>
      <c r="B87" s="520"/>
      <c r="C87" s="106"/>
      <c r="D87" s="521"/>
      <c r="E87" s="521"/>
      <c r="F87" s="521"/>
      <c r="G87" s="521"/>
      <c r="H87" s="521"/>
      <c r="I87" s="521"/>
    </row>
    <row r="88" spans="1:9" s="517" customFormat="1" ht="12">
      <c r="A88" s="106"/>
      <c r="B88" s="520"/>
      <c r="C88" s="106"/>
      <c r="D88" s="521"/>
      <c r="E88" s="521"/>
      <c r="F88" s="521"/>
      <c r="G88" s="521"/>
      <c r="H88" s="521"/>
      <c r="I88" s="521"/>
    </row>
    <row r="89" spans="1:9" s="517" customFormat="1" ht="12">
      <c r="A89" s="106"/>
      <c r="B89" s="520"/>
      <c r="C89" s="106"/>
      <c r="D89" s="521"/>
      <c r="E89" s="521"/>
      <c r="F89" s="521"/>
      <c r="G89" s="521"/>
      <c r="H89" s="521"/>
      <c r="I89" s="521"/>
    </row>
    <row r="90" spans="1:9" s="517" customFormat="1" ht="12">
      <c r="A90" s="106"/>
      <c r="B90" s="520"/>
      <c r="C90" s="106"/>
      <c r="D90" s="521"/>
      <c r="E90" s="521"/>
      <c r="F90" s="521"/>
      <c r="G90" s="521"/>
      <c r="H90" s="521"/>
      <c r="I90" s="521"/>
    </row>
    <row r="91" spans="1:9" s="517" customFormat="1" ht="12">
      <c r="A91" s="106"/>
      <c r="B91" s="520"/>
      <c r="C91" s="106"/>
      <c r="D91" s="521"/>
      <c r="E91" s="521"/>
      <c r="F91" s="521"/>
      <c r="G91" s="521"/>
      <c r="H91" s="521"/>
      <c r="I91" s="521"/>
    </row>
    <row r="92" spans="1:9" s="517" customFormat="1" ht="12">
      <c r="A92" s="106"/>
      <c r="B92" s="520"/>
      <c r="C92" s="106"/>
      <c r="D92" s="521"/>
      <c r="E92" s="521"/>
      <c r="F92" s="521"/>
      <c r="G92" s="521"/>
      <c r="H92" s="521"/>
      <c r="I92" s="521"/>
    </row>
    <row r="93" spans="1:9" s="517" customFormat="1" ht="12">
      <c r="A93" s="106"/>
      <c r="B93" s="520"/>
      <c r="C93" s="106"/>
      <c r="D93" s="521"/>
      <c r="E93" s="521"/>
      <c r="F93" s="521"/>
      <c r="G93" s="521"/>
      <c r="H93" s="521"/>
      <c r="I93" s="521"/>
    </row>
    <row r="94" spans="1:9" s="517" customFormat="1" ht="12">
      <c r="A94" s="106"/>
      <c r="B94" s="520"/>
      <c r="C94" s="106"/>
      <c r="D94" s="521"/>
      <c r="E94" s="521"/>
      <c r="F94" s="521"/>
      <c r="G94" s="521"/>
      <c r="H94" s="521"/>
      <c r="I94" s="521"/>
    </row>
    <row r="95" spans="1:9" s="517" customFormat="1" ht="12">
      <c r="A95" s="106"/>
      <c r="B95" s="520"/>
      <c r="C95" s="106"/>
      <c r="D95" s="521"/>
      <c r="E95" s="521"/>
      <c r="F95" s="521"/>
      <c r="G95" s="521"/>
      <c r="H95" s="521"/>
      <c r="I95" s="521"/>
    </row>
    <row r="96" spans="1:9" s="517" customFormat="1" ht="12">
      <c r="A96" s="106"/>
      <c r="B96" s="520"/>
      <c r="C96" s="106"/>
      <c r="D96" s="521"/>
      <c r="E96" s="521"/>
      <c r="F96" s="521"/>
      <c r="G96" s="521"/>
      <c r="H96" s="521"/>
      <c r="I96" s="521"/>
    </row>
    <row r="97" spans="1:9" s="517" customFormat="1" ht="12">
      <c r="A97" s="106"/>
      <c r="B97" s="520"/>
      <c r="C97" s="106"/>
      <c r="D97" s="521"/>
      <c r="E97" s="521"/>
      <c r="F97" s="521"/>
      <c r="G97" s="521"/>
      <c r="H97" s="521"/>
      <c r="I97" s="521"/>
    </row>
    <row r="98" spans="1:9" s="517" customFormat="1" ht="12">
      <c r="A98" s="106"/>
      <c r="B98" s="520"/>
      <c r="C98" s="106"/>
      <c r="D98" s="521"/>
      <c r="E98" s="521"/>
      <c r="F98" s="521"/>
      <c r="G98" s="521"/>
      <c r="H98" s="521"/>
      <c r="I98" s="521"/>
    </row>
    <row r="99" spans="1:9" s="517" customFormat="1" ht="12">
      <c r="A99" s="106"/>
      <c r="B99" s="520"/>
      <c r="C99" s="106"/>
      <c r="D99" s="521"/>
      <c r="E99" s="521"/>
      <c r="F99" s="521"/>
      <c r="G99" s="521"/>
      <c r="H99" s="521"/>
      <c r="I99" s="521"/>
    </row>
    <row r="100" spans="1:9" s="517" customFormat="1" ht="12">
      <c r="A100" s="106"/>
      <c r="B100" s="520"/>
      <c r="C100" s="106"/>
      <c r="D100" s="521"/>
      <c r="E100" s="521"/>
      <c r="F100" s="521"/>
      <c r="G100" s="521"/>
      <c r="H100" s="521"/>
      <c r="I100" s="521"/>
    </row>
    <row r="101" spans="1:9" s="517" customFormat="1" ht="12">
      <c r="A101" s="106"/>
      <c r="B101" s="520"/>
      <c r="C101" s="106"/>
      <c r="D101" s="521"/>
      <c r="E101" s="521"/>
      <c r="F101" s="521"/>
      <c r="G101" s="521"/>
      <c r="H101" s="521"/>
      <c r="I101" s="521"/>
    </row>
    <row r="102" spans="1:9" s="517" customFormat="1" ht="12">
      <c r="A102" s="106"/>
      <c r="B102" s="520"/>
      <c r="C102" s="106"/>
      <c r="D102" s="521"/>
      <c r="E102" s="521"/>
      <c r="F102" s="521"/>
      <c r="G102" s="521"/>
      <c r="H102" s="521"/>
      <c r="I102" s="521"/>
    </row>
    <row r="103" spans="1:9" s="517" customFormat="1" ht="12">
      <c r="A103" s="106"/>
      <c r="B103" s="520"/>
      <c r="C103" s="106"/>
      <c r="D103" s="521"/>
      <c r="E103" s="521"/>
      <c r="F103" s="521"/>
      <c r="G103" s="521"/>
      <c r="H103" s="521"/>
      <c r="I103" s="521"/>
    </row>
    <row r="104" spans="1:9" s="517" customFormat="1" ht="12">
      <c r="A104" s="106"/>
      <c r="B104" s="520"/>
      <c r="C104" s="106"/>
      <c r="D104" s="521"/>
      <c r="E104" s="521"/>
      <c r="F104" s="521"/>
      <c r="G104" s="521"/>
      <c r="H104" s="521"/>
      <c r="I104" s="521"/>
    </row>
    <row r="105" spans="1:9" s="517" customFormat="1" ht="12">
      <c r="A105" s="106"/>
      <c r="B105" s="520"/>
      <c r="C105" s="106"/>
      <c r="D105" s="521"/>
      <c r="E105" s="521"/>
      <c r="F105" s="521"/>
      <c r="G105" s="521"/>
      <c r="H105" s="521"/>
      <c r="I105" s="521"/>
    </row>
    <row r="106" spans="1:9" s="517" customFormat="1" ht="12">
      <c r="A106" s="106"/>
      <c r="B106" s="520"/>
      <c r="C106" s="106"/>
      <c r="D106" s="521"/>
      <c r="E106" s="521"/>
      <c r="F106" s="521"/>
      <c r="G106" s="521"/>
      <c r="H106" s="521"/>
      <c r="I106" s="521"/>
    </row>
    <row r="107" spans="1:9" s="517" customFormat="1" ht="12">
      <c r="A107" s="106"/>
      <c r="B107" s="520"/>
      <c r="C107" s="106"/>
      <c r="D107" s="521"/>
      <c r="E107" s="521"/>
      <c r="F107" s="521"/>
      <c r="G107" s="521"/>
      <c r="H107" s="521"/>
      <c r="I107" s="521"/>
    </row>
    <row r="108" spans="1:9" s="517" customFormat="1" ht="12">
      <c r="A108" s="106"/>
      <c r="B108" s="520"/>
      <c r="C108" s="106"/>
      <c r="D108" s="521"/>
      <c r="E108" s="521"/>
      <c r="F108" s="521"/>
      <c r="G108" s="521"/>
      <c r="H108" s="521"/>
      <c r="I108" s="521"/>
    </row>
    <row r="109" spans="1:9" s="517" customFormat="1" ht="12">
      <c r="A109" s="106"/>
      <c r="B109" s="520"/>
      <c r="C109" s="106"/>
      <c r="D109" s="521"/>
      <c r="E109" s="521"/>
      <c r="F109" s="521"/>
      <c r="G109" s="521"/>
      <c r="H109" s="521"/>
      <c r="I109" s="521"/>
    </row>
    <row r="110" spans="1:9" s="517" customFormat="1" ht="12">
      <c r="A110" s="106"/>
      <c r="B110" s="520"/>
      <c r="C110" s="106"/>
      <c r="D110" s="521"/>
      <c r="E110" s="521"/>
      <c r="F110" s="521"/>
      <c r="G110" s="521"/>
      <c r="H110" s="521"/>
      <c r="I110" s="521"/>
    </row>
    <row r="111" spans="1:9" s="517" customFormat="1" ht="12">
      <c r="A111" s="106"/>
      <c r="B111" s="520"/>
      <c r="C111" s="106"/>
      <c r="D111" s="521"/>
      <c r="E111" s="521"/>
      <c r="F111" s="521"/>
      <c r="G111" s="521"/>
      <c r="H111" s="521"/>
      <c r="I111" s="521"/>
    </row>
    <row r="112" spans="1:9" s="517" customFormat="1" ht="12">
      <c r="A112" s="106"/>
      <c r="B112" s="520"/>
      <c r="C112" s="106"/>
      <c r="D112" s="521"/>
      <c r="E112" s="521"/>
      <c r="F112" s="521"/>
      <c r="G112" s="521"/>
      <c r="H112" s="521"/>
      <c r="I112" s="521"/>
    </row>
    <row r="113" spans="1:9" s="517" customFormat="1" ht="12">
      <c r="A113" s="106"/>
      <c r="B113" s="520"/>
      <c r="C113" s="106"/>
      <c r="D113" s="521"/>
      <c r="E113" s="521"/>
      <c r="F113" s="521"/>
      <c r="G113" s="521"/>
      <c r="H113" s="521"/>
      <c r="I113" s="521"/>
    </row>
    <row r="114" spans="1:9" s="517" customFormat="1" ht="12">
      <c r="A114" s="106"/>
      <c r="B114" s="520"/>
      <c r="C114" s="106"/>
      <c r="D114" s="521"/>
      <c r="E114" s="521"/>
      <c r="F114" s="521"/>
      <c r="G114" s="521"/>
      <c r="H114" s="521"/>
      <c r="I114" s="521"/>
    </row>
    <row r="115" spans="1:9" s="517" customFormat="1" ht="12">
      <c r="A115" s="106"/>
      <c r="B115" s="520"/>
      <c r="C115" s="106"/>
      <c r="D115" s="521"/>
      <c r="E115" s="521"/>
      <c r="F115" s="521"/>
      <c r="G115" s="521"/>
      <c r="H115" s="521"/>
      <c r="I115" s="521"/>
    </row>
    <row r="116" spans="1:9" s="517" customFormat="1" ht="12">
      <c r="A116" s="106"/>
      <c r="B116" s="520"/>
      <c r="C116" s="106"/>
      <c r="D116" s="521"/>
      <c r="E116" s="521"/>
      <c r="F116" s="521"/>
      <c r="G116" s="521"/>
      <c r="H116" s="521"/>
      <c r="I116" s="521"/>
    </row>
    <row r="117" spans="1:9" s="517" customFormat="1" ht="12">
      <c r="A117" s="106"/>
      <c r="B117" s="520"/>
      <c r="C117" s="106"/>
      <c r="D117" s="521"/>
      <c r="E117" s="521"/>
      <c r="F117" s="521"/>
      <c r="G117" s="521"/>
      <c r="H117" s="521"/>
      <c r="I117" s="521"/>
    </row>
    <row r="118" spans="1:9" s="517" customFormat="1" ht="12">
      <c r="A118" s="106"/>
      <c r="B118" s="520"/>
      <c r="C118" s="106"/>
      <c r="D118" s="521"/>
      <c r="E118" s="521"/>
      <c r="F118" s="521"/>
      <c r="G118" s="521"/>
      <c r="H118" s="521"/>
      <c r="I118" s="521"/>
    </row>
    <row r="119" spans="1:9" s="517" customFormat="1" ht="12">
      <c r="A119" s="106"/>
      <c r="B119" s="520"/>
      <c r="C119" s="106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="60" workbookViewId="0" topLeftCell="A1">
      <selection activeCell="B6" sqref="B6:C6"/>
    </sheetView>
  </sheetViews>
  <sheetFormatPr defaultColWidth="9.00390625" defaultRowHeight="12.75"/>
  <cols>
    <col min="1" max="1" width="42.00390625" style="505" customWidth="1"/>
    <col min="2" max="2" width="8.125" style="515" customWidth="1"/>
    <col min="3" max="3" width="19.625" style="505" customWidth="1"/>
    <col min="4" max="4" width="20.125" style="505" customWidth="1"/>
    <col min="5" max="5" width="23.625" style="505" customWidth="1"/>
    <col min="6" max="6" width="19.625" style="505" customWidth="1"/>
    <col min="7" max="16384" width="10.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4" t="s">
        <v>820</v>
      </c>
      <c r="B2" s="144"/>
      <c r="C2" s="144"/>
      <c r="D2" s="144"/>
      <c r="E2" s="144"/>
      <c r="F2" s="144"/>
    </row>
    <row r="3" spans="1:6" ht="12.75" customHeight="1">
      <c r="A3" s="144" t="s">
        <v>821</v>
      </c>
      <c r="B3" s="144"/>
      <c r="C3" s="144"/>
      <c r="D3" s="144"/>
      <c r="E3" s="144"/>
      <c r="F3" s="14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"ВЕРЕЯ ТУР" АД - Ст.Загора</v>
      </c>
      <c r="C5" s="623"/>
      <c r="D5" s="623"/>
      <c r="E5" s="566" t="s">
        <v>2</v>
      </c>
      <c r="F5" s="450">
        <f>'справка №1-БАЛАНС'!H3</f>
        <v>833067523</v>
      </c>
    </row>
    <row r="6" spans="1:13" ht="15" customHeight="1">
      <c r="A6" s="27" t="s">
        <v>822</v>
      </c>
      <c r="B6" s="624">
        <v>39629</v>
      </c>
      <c r="C6" s="624"/>
      <c r="D6" s="506"/>
      <c r="E6" s="565" t="s">
        <v>4</v>
      </c>
      <c r="F6" s="507">
        <f>'справка №1-БАЛАНС'!H4</f>
        <v>680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63.75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8"/>
      <c r="D10" s="428"/>
      <c r="E10" s="428"/>
      <c r="F10" s="428"/>
    </row>
    <row r="11" spans="1:6" ht="18" customHeight="1">
      <c r="A11" s="36" t="s">
        <v>829</v>
      </c>
      <c r="B11" s="37"/>
      <c r="C11" s="428"/>
      <c r="D11" s="428"/>
      <c r="E11" s="428"/>
      <c r="F11" s="428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8"/>
      <c r="D28" s="428"/>
      <c r="E28" s="428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8"/>
      <c r="D45" s="428"/>
      <c r="E45" s="428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8"/>
      <c r="D62" s="428"/>
      <c r="E62" s="428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16" ht="14.25" customHeight="1">
      <c r="A80" s="41"/>
      <c r="B80" s="39"/>
      <c r="C80" s="428"/>
      <c r="D80" s="428"/>
      <c r="E80" s="428"/>
      <c r="F80" s="441"/>
      <c r="G80" s="512"/>
      <c r="H80" s="512"/>
      <c r="I80" s="512"/>
      <c r="J80" s="512"/>
      <c r="K80" s="512"/>
      <c r="L80" s="512"/>
      <c r="M80" s="512"/>
      <c r="N80" s="512"/>
      <c r="O80" s="512"/>
      <c r="P80" s="512"/>
    </row>
    <row r="81" spans="1:6" ht="15" customHeight="1">
      <c r="A81" s="34" t="s">
        <v>842</v>
      </c>
      <c r="B81" s="39"/>
      <c r="C81" s="428"/>
      <c r="D81" s="428"/>
      <c r="E81" s="428"/>
      <c r="F81" s="441"/>
    </row>
    <row r="82" spans="1:6" ht="14.25" customHeight="1">
      <c r="A82" s="36" t="s">
        <v>829</v>
      </c>
      <c r="B82" s="40"/>
      <c r="C82" s="428"/>
      <c r="D82" s="428"/>
      <c r="E82" s="428"/>
      <c r="F82" s="441"/>
    </row>
    <row r="83" spans="1:6" ht="12.75">
      <c r="A83" s="36" t="s">
        <v>830</v>
      </c>
      <c r="B83" s="40"/>
      <c r="C83" s="440"/>
      <c r="D83" s="440"/>
      <c r="E83" s="440"/>
      <c r="F83" s="442">
        <f>C83-E83</f>
        <v>0</v>
      </c>
    </row>
    <row r="84" spans="1:6" ht="12.75">
      <c r="A84" s="36" t="s">
        <v>831</v>
      </c>
      <c r="B84" s="40"/>
      <c r="C84" s="440"/>
      <c r="D84" s="440"/>
      <c r="E84" s="440"/>
      <c r="F84" s="442">
        <f aca="true" t="shared" si="4" ref="F84:F97">C84-E84</f>
        <v>0</v>
      </c>
    </row>
    <row r="85" spans="1:6" ht="12.75">
      <c r="A85" s="36" t="s">
        <v>549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 t="s">
        <v>552</v>
      </c>
      <c r="B86" s="40"/>
      <c r="C86" s="440"/>
      <c r="D86" s="440"/>
      <c r="E86" s="440"/>
      <c r="F86" s="442">
        <f t="shared" si="4"/>
        <v>0</v>
      </c>
    </row>
    <row r="87" spans="1:6" ht="12.75">
      <c r="A87" s="36">
        <v>5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6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7</v>
      </c>
      <c r="B89" s="37"/>
      <c r="C89" s="440"/>
      <c r="D89" s="440"/>
      <c r="E89" s="440"/>
      <c r="F89" s="442">
        <f t="shared" si="4"/>
        <v>0</v>
      </c>
    </row>
    <row r="90" spans="1:6" ht="12.75">
      <c r="A90" s="36">
        <v>8</v>
      </c>
      <c r="B90" s="37"/>
      <c r="C90" s="440"/>
      <c r="D90" s="440"/>
      <c r="E90" s="440"/>
      <c r="F90" s="442">
        <f t="shared" si="4"/>
        <v>0</v>
      </c>
    </row>
    <row r="91" spans="1:6" ht="12" customHeight="1">
      <c r="A91" s="36">
        <v>9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10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11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12</v>
      </c>
      <c r="B94" s="37"/>
      <c r="C94" s="440"/>
      <c r="D94" s="440"/>
      <c r="E94" s="440"/>
      <c r="F94" s="442">
        <f t="shared" si="4"/>
        <v>0</v>
      </c>
    </row>
    <row r="95" spans="1:6" ht="12.75">
      <c r="A95" s="36">
        <v>13</v>
      </c>
      <c r="B95" s="37"/>
      <c r="C95" s="440"/>
      <c r="D95" s="440"/>
      <c r="E95" s="440"/>
      <c r="F95" s="442">
        <f t="shared" si="4"/>
        <v>0</v>
      </c>
    </row>
    <row r="96" spans="1:6" ht="12" customHeight="1">
      <c r="A96" s="36">
        <v>14</v>
      </c>
      <c r="B96" s="37"/>
      <c r="C96" s="440"/>
      <c r="D96" s="440"/>
      <c r="E96" s="440"/>
      <c r="F96" s="442">
        <f t="shared" si="4"/>
        <v>0</v>
      </c>
    </row>
    <row r="97" spans="1:6" ht="12.75">
      <c r="A97" s="36">
        <v>15</v>
      </c>
      <c r="B97" s="37"/>
      <c r="C97" s="440"/>
      <c r="D97" s="440"/>
      <c r="E97" s="440"/>
      <c r="F97" s="442">
        <f t="shared" si="4"/>
        <v>0</v>
      </c>
    </row>
    <row r="98" spans="1:16" ht="15" customHeight="1">
      <c r="A98" s="38" t="s">
        <v>564</v>
      </c>
      <c r="B98" s="39" t="s">
        <v>843</v>
      </c>
      <c r="C98" s="428">
        <f>SUM(C83:C97)</f>
        <v>0</v>
      </c>
      <c r="D98" s="428"/>
      <c r="E98" s="428">
        <f>SUM(E83:E97)</f>
        <v>0</v>
      </c>
      <c r="F98" s="441">
        <f>SUM(F83:F97)</f>
        <v>0</v>
      </c>
      <c r="G98" s="512"/>
      <c r="H98" s="512"/>
      <c r="I98" s="512"/>
      <c r="J98" s="512"/>
      <c r="K98" s="512"/>
      <c r="L98" s="512"/>
      <c r="M98" s="512"/>
      <c r="N98" s="512"/>
      <c r="O98" s="512"/>
      <c r="P98" s="512"/>
    </row>
    <row r="99" spans="1:6" ht="15.75" customHeight="1">
      <c r="A99" s="36" t="s">
        <v>833</v>
      </c>
      <c r="B99" s="40"/>
      <c r="C99" s="428"/>
      <c r="D99" s="428"/>
      <c r="E99" s="428"/>
      <c r="F99" s="441"/>
    </row>
    <row r="100" spans="1:6" ht="12.75">
      <c r="A100" s="36" t="s">
        <v>543</v>
      </c>
      <c r="B100" s="40"/>
      <c r="C100" s="440"/>
      <c r="D100" s="440"/>
      <c r="E100" s="440"/>
      <c r="F100" s="442">
        <f>C100-E100</f>
        <v>0</v>
      </c>
    </row>
    <row r="101" spans="1:6" ht="12.75">
      <c r="A101" s="36" t="s">
        <v>546</v>
      </c>
      <c r="B101" s="40"/>
      <c r="C101" s="440"/>
      <c r="D101" s="440"/>
      <c r="E101" s="440"/>
      <c r="F101" s="442">
        <f aca="true" t="shared" si="5" ref="F101:F114">C101-E101</f>
        <v>0</v>
      </c>
    </row>
    <row r="102" spans="1:6" ht="12.75">
      <c r="A102" s="36" t="s">
        <v>549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 t="s">
        <v>552</v>
      </c>
      <c r="B103" s="40"/>
      <c r="C103" s="440"/>
      <c r="D103" s="440"/>
      <c r="E103" s="440"/>
      <c r="F103" s="442">
        <f t="shared" si="5"/>
        <v>0</v>
      </c>
    </row>
    <row r="104" spans="1:6" ht="12.75">
      <c r="A104" s="36">
        <v>5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6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7</v>
      </c>
      <c r="B106" s="37"/>
      <c r="C106" s="440"/>
      <c r="D106" s="440"/>
      <c r="E106" s="440"/>
      <c r="F106" s="442">
        <f t="shared" si="5"/>
        <v>0</v>
      </c>
    </row>
    <row r="107" spans="1:6" ht="12.75">
      <c r="A107" s="36">
        <v>8</v>
      </c>
      <c r="B107" s="37"/>
      <c r="C107" s="440"/>
      <c r="D107" s="440"/>
      <c r="E107" s="440"/>
      <c r="F107" s="442">
        <f t="shared" si="5"/>
        <v>0</v>
      </c>
    </row>
    <row r="108" spans="1:6" ht="12" customHeight="1">
      <c r="A108" s="36">
        <v>9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10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11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12</v>
      </c>
      <c r="B111" s="37"/>
      <c r="C111" s="440"/>
      <c r="D111" s="440"/>
      <c r="E111" s="440"/>
      <c r="F111" s="442">
        <f t="shared" si="5"/>
        <v>0</v>
      </c>
    </row>
    <row r="112" spans="1:6" ht="12.75">
      <c r="A112" s="36">
        <v>13</v>
      </c>
      <c r="B112" s="37"/>
      <c r="C112" s="440"/>
      <c r="D112" s="440"/>
      <c r="E112" s="440"/>
      <c r="F112" s="442">
        <f t="shared" si="5"/>
        <v>0</v>
      </c>
    </row>
    <row r="113" spans="1:6" ht="12" customHeight="1">
      <c r="A113" s="36">
        <v>14</v>
      </c>
      <c r="B113" s="37"/>
      <c r="C113" s="440"/>
      <c r="D113" s="440"/>
      <c r="E113" s="440"/>
      <c r="F113" s="442">
        <f t="shared" si="5"/>
        <v>0</v>
      </c>
    </row>
    <row r="114" spans="1:6" ht="12.75">
      <c r="A114" s="36">
        <v>15</v>
      </c>
      <c r="B114" s="37"/>
      <c r="C114" s="440"/>
      <c r="D114" s="440"/>
      <c r="E114" s="440"/>
      <c r="F114" s="442">
        <f t="shared" si="5"/>
        <v>0</v>
      </c>
    </row>
    <row r="115" spans="1:16" ht="11.25" customHeight="1">
      <c r="A115" s="38" t="s">
        <v>581</v>
      </c>
      <c r="B115" s="39" t="s">
        <v>844</v>
      </c>
      <c r="C115" s="428">
        <f>SUM(C100:C114)</f>
        <v>0</v>
      </c>
      <c r="D115" s="428"/>
      <c r="E115" s="428">
        <f>SUM(E100:E114)</f>
        <v>0</v>
      </c>
      <c r="F115" s="441">
        <f>SUM(F100:F114)</f>
        <v>0</v>
      </c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</row>
    <row r="116" spans="1:6" ht="15" customHeight="1">
      <c r="A116" s="36" t="s">
        <v>835</v>
      </c>
      <c r="B116" s="40"/>
      <c r="C116" s="428"/>
      <c r="D116" s="428"/>
      <c r="E116" s="428"/>
      <c r="F116" s="441"/>
    </row>
    <row r="117" spans="1:6" ht="12.75">
      <c r="A117" s="36" t="s">
        <v>543</v>
      </c>
      <c r="B117" s="40"/>
      <c r="C117" s="440"/>
      <c r="D117" s="440"/>
      <c r="E117" s="440"/>
      <c r="F117" s="442">
        <f>C117-E117</f>
        <v>0</v>
      </c>
    </row>
    <row r="118" spans="1:6" ht="12.75">
      <c r="A118" s="36" t="s">
        <v>546</v>
      </c>
      <c r="B118" s="40"/>
      <c r="C118" s="440"/>
      <c r="D118" s="440"/>
      <c r="E118" s="440"/>
      <c r="F118" s="442">
        <f aca="true" t="shared" si="6" ref="F118:F131">C118-E118</f>
        <v>0</v>
      </c>
    </row>
    <row r="119" spans="1:6" ht="12.75">
      <c r="A119" s="36" t="s">
        <v>549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 t="s">
        <v>552</v>
      </c>
      <c r="B120" s="40"/>
      <c r="C120" s="440"/>
      <c r="D120" s="440"/>
      <c r="E120" s="440"/>
      <c r="F120" s="442">
        <f t="shared" si="6"/>
        <v>0</v>
      </c>
    </row>
    <row r="121" spans="1:6" ht="12.75">
      <c r="A121" s="36">
        <v>5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6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7</v>
      </c>
      <c r="B123" s="37"/>
      <c r="C123" s="440"/>
      <c r="D123" s="440"/>
      <c r="E123" s="440"/>
      <c r="F123" s="442">
        <f t="shared" si="6"/>
        <v>0</v>
      </c>
    </row>
    <row r="124" spans="1:6" ht="12.75">
      <c r="A124" s="36">
        <v>8</v>
      </c>
      <c r="B124" s="37"/>
      <c r="C124" s="440"/>
      <c r="D124" s="440"/>
      <c r="E124" s="440"/>
      <c r="F124" s="442">
        <f t="shared" si="6"/>
        <v>0</v>
      </c>
    </row>
    <row r="125" spans="1:6" ht="12" customHeight="1">
      <c r="A125" s="36">
        <v>9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10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11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12</v>
      </c>
      <c r="B128" s="37"/>
      <c r="C128" s="440"/>
      <c r="D128" s="440"/>
      <c r="E128" s="440"/>
      <c r="F128" s="442">
        <f t="shared" si="6"/>
        <v>0</v>
      </c>
    </row>
    <row r="129" spans="1:6" ht="12.75">
      <c r="A129" s="36">
        <v>13</v>
      </c>
      <c r="B129" s="37"/>
      <c r="C129" s="440"/>
      <c r="D129" s="440"/>
      <c r="E129" s="440"/>
      <c r="F129" s="442">
        <f t="shared" si="6"/>
        <v>0</v>
      </c>
    </row>
    <row r="130" spans="1:6" ht="12" customHeight="1">
      <c r="A130" s="36">
        <v>14</v>
      </c>
      <c r="B130" s="37"/>
      <c r="C130" s="440"/>
      <c r="D130" s="440"/>
      <c r="E130" s="440"/>
      <c r="F130" s="442">
        <f t="shared" si="6"/>
        <v>0</v>
      </c>
    </row>
    <row r="131" spans="1:6" ht="12.75">
      <c r="A131" s="36">
        <v>15</v>
      </c>
      <c r="B131" s="37"/>
      <c r="C131" s="440"/>
      <c r="D131" s="440"/>
      <c r="E131" s="440"/>
      <c r="F131" s="442">
        <f t="shared" si="6"/>
        <v>0</v>
      </c>
    </row>
    <row r="132" spans="1:16" ht="15.75" customHeight="1">
      <c r="A132" s="38" t="s">
        <v>600</v>
      </c>
      <c r="B132" s="39" t="s">
        <v>845</v>
      </c>
      <c r="C132" s="428">
        <f>SUM(C117:C131)</f>
        <v>0</v>
      </c>
      <c r="D132" s="428"/>
      <c r="E132" s="428">
        <f>SUM(E117:E131)</f>
        <v>0</v>
      </c>
      <c r="F132" s="441">
        <f>SUM(F117:F131)</f>
        <v>0</v>
      </c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</row>
    <row r="133" spans="1:6" ht="12.75" customHeight="1">
      <c r="A133" s="36" t="s">
        <v>837</v>
      </c>
      <c r="B133" s="40"/>
      <c r="C133" s="428"/>
      <c r="D133" s="428"/>
      <c r="E133" s="428"/>
      <c r="F133" s="441"/>
    </row>
    <row r="134" spans="1:6" ht="12.75">
      <c r="A134" s="36" t="s">
        <v>543</v>
      </c>
      <c r="B134" s="40"/>
      <c r="C134" s="440"/>
      <c r="D134" s="440"/>
      <c r="E134" s="440"/>
      <c r="F134" s="442">
        <f>C134-E134</f>
        <v>0</v>
      </c>
    </row>
    <row r="135" spans="1:6" ht="12.75">
      <c r="A135" s="36" t="s">
        <v>546</v>
      </c>
      <c r="B135" s="40"/>
      <c r="C135" s="440"/>
      <c r="D135" s="440"/>
      <c r="E135" s="440"/>
      <c r="F135" s="442">
        <f aca="true" t="shared" si="7" ref="F135:F148">C135-E135</f>
        <v>0</v>
      </c>
    </row>
    <row r="136" spans="1:6" ht="12.75">
      <c r="A136" s="36" t="s">
        <v>549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 t="s">
        <v>552</v>
      </c>
      <c r="B137" s="40"/>
      <c r="C137" s="440"/>
      <c r="D137" s="440"/>
      <c r="E137" s="440"/>
      <c r="F137" s="442">
        <f t="shared" si="7"/>
        <v>0</v>
      </c>
    </row>
    <row r="138" spans="1:6" ht="12.75">
      <c r="A138" s="36">
        <v>5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6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7</v>
      </c>
      <c r="B140" s="37"/>
      <c r="C140" s="440"/>
      <c r="D140" s="440"/>
      <c r="E140" s="440"/>
      <c r="F140" s="442">
        <f t="shared" si="7"/>
        <v>0</v>
      </c>
    </row>
    <row r="141" spans="1:6" ht="12.75">
      <c r="A141" s="36">
        <v>8</v>
      </c>
      <c r="B141" s="37"/>
      <c r="C141" s="440"/>
      <c r="D141" s="440"/>
      <c r="E141" s="440"/>
      <c r="F141" s="442">
        <f t="shared" si="7"/>
        <v>0</v>
      </c>
    </row>
    <row r="142" spans="1:6" ht="12" customHeight="1">
      <c r="A142" s="36">
        <v>9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10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11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12</v>
      </c>
      <c r="B145" s="37"/>
      <c r="C145" s="440"/>
      <c r="D145" s="440"/>
      <c r="E145" s="440"/>
      <c r="F145" s="442">
        <f t="shared" si="7"/>
        <v>0</v>
      </c>
    </row>
    <row r="146" spans="1:6" ht="12.75">
      <c r="A146" s="36">
        <v>13</v>
      </c>
      <c r="B146" s="37"/>
      <c r="C146" s="440"/>
      <c r="D146" s="440"/>
      <c r="E146" s="440"/>
      <c r="F146" s="442">
        <f t="shared" si="7"/>
        <v>0</v>
      </c>
    </row>
    <row r="147" spans="1:6" ht="12" customHeight="1">
      <c r="A147" s="36">
        <v>14</v>
      </c>
      <c r="B147" s="37"/>
      <c r="C147" s="440"/>
      <c r="D147" s="440"/>
      <c r="E147" s="440"/>
      <c r="F147" s="442">
        <f t="shared" si="7"/>
        <v>0</v>
      </c>
    </row>
    <row r="148" spans="1:6" ht="12.75">
      <c r="A148" s="36">
        <v>15</v>
      </c>
      <c r="B148" s="37"/>
      <c r="C148" s="440"/>
      <c r="D148" s="440"/>
      <c r="E148" s="440"/>
      <c r="F148" s="442">
        <f t="shared" si="7"/>
        <v>0</v>
      </c>
    </row>
    <row r="149" spans="1:16" ht="17.25" customHeight="1">
      <c r="A149" s="38" t="s">
        <v>838</v>
      </c>
      <c r="B149" s="39" t="s">
        <v>846</v>
      </c>
      <c r="C149" s="428">
        <f>SUM(C134:C148)</f>
        <v>0</v>
      </c>
      <c r="D149" s="428"/>
      <c r="E149" s="428">
        <f>SUM(E134:E148)</f>
        <v>0</v>
      </c>
      <c r="F149" s="441">
        <f>SUM(F134:F148)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16" ht="19.5" customHeight="1">
      <c r="A150" s="41" t="s">
        <v>847</v>
      </c>
      <c r="B150" s="39" t="s">
        <v>848</v>
      </c>
      <c r="C150" s="428">
        <f>C149+C132+C115+C98</f>
        <v>0</v>
      </c>
      <c r="D150" s="428"/>
      <c r="E150" s="428">
        <f>E149+E132+E115+E98</f>
        <v>0</v>
      </c>
      <c r="F150" s="441">
        <f>F149+F132+F115+F98</f>
        <v>0</v>
      </c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</row>
    <row r="151" spans="1:6" ht="19.5" customHeight="1">
      <c r="A151" s="42"/>
      <c r="B151" s="43"/>
      <c r="C151" s="44"/>
      <c r="D151" s="44"/>
      <c r="E151" s="44"/>
      <c r="F151" s="44"/>
    </row>
    <row r="152" spans="1:6" ht="12.75">
      <c r="A152" s="451" t="s">
        <v>868</v>
      </c>
      <c r="B152" s="452"/>
      <c r="C152" s="625" t="s">
        <v>849</v>
      </c>
      <c r="D152" s="625"/>
      <c r="E152" s="625"/>
      <c r="F152" s="625"/>
    </row>
    <row r="153" spans="1:6" ht="12.75">
      <c r="A153" s="513"/>
      <c r="B153" s="514"/>
      <c r="C153" s="513"/>
      <c r="D153" s="513"/>
      <c r="E153" s="513"/>
      <c r="F153" s="513"/>
    </row>
    <row r="154" spans="1:6" ht="12.75">
      <c r="A154" s="513"/>
      <c r="B154" s="514"/>
      <c r="C154" s="625" t="s">
        <v>857</v>
      </c>
      <c r="D154" s="625"/>
      <c r="E154" s="625"/>
      <c r="F154" s="625"/>
    </row>
    <row r="155" spans="3:5" ht="12.75">
      <c r="C155" s="513"/>
      <c r="E155" s="513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</cp:lastModifiedBy>
  <cp:lastPrinted>2008-07-30T09:59:45Z</cp:lastPrinted>
  <dcterms:created xsi:type="dcterms:W3CDTF">2000-06-29T12:02:40Z</dcterms:created>
  <dcterms:modified xsi:type="dcterms:W3CDTF">2005-07-29T12:13:12Z</dcterms:modified>
  <cp:category/>
  <cp:version/>
  <cp:contentType/>
  <cp:contentStatus/>
</cp:coreProperties>
</file>