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Balance" sheetId="1" r:id="rId1"/>
    <sheet name="Income" sheetId="2" r:id="rId2"/>
    <sheet name="Cash flow" sheetId="3" r:id="rId3"/>
    <sheet name="Equity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calcMode="autoNoTable"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<sst xmlns="http://schemas.openxmlformats.org/spreadsheetml/2006/main" count="222" uniqueCount="184">
  <si>
    <t>Non-current</t>
  </si>
  <si>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</si>
  <si>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</si>
  <si>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</si>
  <si>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</si>
  <si>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</si>
  <si>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</si>
  <si>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</si>
  <si>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</si>
  <si>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</si>
  <si>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</si>
  <si>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</si>
  <si>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</si>
  <si>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</si>
  <si>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</si>
  <si>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</si>
  <si>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</si>
  <si>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</si>
  <si>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</si>
  <si>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</si>
  <si>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</si>
  <si>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LIABILITIES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</si>
  <si>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</si>
  <si>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</si>
  <si>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</si>
  <si>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</si>
  <si>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</si>
  <si>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</si>
  <si>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</si>
  <si>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</si>
  <si>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</si>
  <si>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</si>
  <si>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</si>
  <si>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</si>
  <si>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</si>
  <si>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</si>
  <si>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Proceeds from sale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</si>
  <si>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</si>
  <si>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</si>
  <si>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</si>
  <si>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</si>
  <si>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</si>
  <si>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</si>
  <si>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 STATEMENT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</si>
  <si>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</si>
  <si>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</si>
  <si>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</si>
  <si>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</si>
  <si>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</si>
  <si>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</si>
  <si>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Proceeds from loans received</t>
  </si>
  <si>
    <t>Payments for loans received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</si>
  <si>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</si>
  <si>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</si>
  <si>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</si>
  <si>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</si>
  <si>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</si>
  <si>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</si>
  <si>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</si>
  <si>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</si>
  <si>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</si>
  <si>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</si>
  <si>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</si>
  <si>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</si>
  <si>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</si>
  <si>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</si>
  <si>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</si>
  <si>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</si>
  <si>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</si>
  <si>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</si>
  <si>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</si>
  <si>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</si>
  <si>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</si>
  <si>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</si>
  <si>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</si>
  <si>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</si>
  <si>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</si>
  <si>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</si>
  <si>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</si>
  <si>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</si>
  <si>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</si>
  <si>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</si>
  <si>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</si>
  <si>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</si>
  <si>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</si>
  <si>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</si>
  <si>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</si>
  <si>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</si>
  <si>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Patstroyinjenering Jsc., Kurdjali</t>
  </si>
  <si>
    <t>Bulgarian Rose Plc., Karlovo</t>
  </si>
  <si>
    <t>Ptici &amp; Ptichi produkti., Pleven</t>
  </si>
  <si>
    <t>Forsan Bulgaria Ltd., Sofia</t>
  </si>
  <si>
    <t>Hydraulic elements and systems Plc., Yambol</t>
  </si>
  <si>
    <t>Slavyana Jsc., Slavianovo</t>
  </si>
  <si>
    <t>Fazan Plc., Russe</t>
  </si>
  <si>
    <t>Elhim Iskra Plc., Pazardjik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</si>
  <si>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</si>
  <si>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</si>
  <si>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</si>
  <si>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</si>
  <si>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</si>
  <si>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</si>
  <si>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>Премиен резерв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</si>
  <si>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</si>
  <si>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</si>
  <si>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</si>
  <si>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</si>
  <si>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Х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</si>
  <si>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</si>
  <si>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</si>
  <si>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</si>
  <si>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</si>
  <si>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</si>
  <si>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</si>
  <si>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</si>
  <si>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</si>
  <si>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</si>
  <si>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</si>
  <si>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</si>
  <si>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</si>
  <si>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</si>
  <si>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</si>
  <si>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</si>
  <si>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</si>
  <si>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</si>
  <si>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Revaluation of financial assets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</si>
  <si>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</si>
  <si>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</si>
  <si>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</si>
  <si>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</si>
  <si>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</si>
  <si>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</si>
  <si>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</si>
  <si>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</si>
  <si>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</si>
  <si>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</si>
  <si>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</si>
  <si>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Gains from dividents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</si>
  <si>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</si>
  <si>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</si>
  <si>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</si>
  <si>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</si>
  <si>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</si>
  <si>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</si>
  <si>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</si>
  <si>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</si>
  <si>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</si>
  <si>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</si>
  <si>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Leasing Company AD, Sofia</t>
  </si>
  <si>
    <t>Long-term receivables from related parties</t>
  </si>
  <si>
    <t xml:space="preserve"> BALANCE SHEET</t>
  </si>
  <si>
    <t xml:space="preserve"> INCOME STATEMENT</t>
  </si>
  <si>
    <t>Receivables from trade loans are from loans granted to Leasing company AD and Fazan I LTD.</t>
  </si>
  <si>
    <t>Financial assets</t>
  </si>
  <si>
    <t>Financial assets are shares in mutual fund-BenchMark Fund-6 Money Market</t>
  </si>
  <si>
    <t>Short-term payables -received deposit</t>
  </si>
  <si>
    <t>Other financial expenses</t>
  </si>
  <si>
    <t>Payments/Proceeds connected with financial assets held for trade</t>
  </si>
  <si>
    <t>6.</t>
  </si>
  <si>
    <t>Depreciation</t>
  </si>
  <si>
    <t>Profit sharing for reserves</t>
  </si>
  <si>
    <t xml:space="preserve">Short-term payables-received deposit are for deposits received from our subsidiary companies Hudraulic 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</si>
  <si>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</si>
  <si>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</si>
  <si>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</si>
  <si>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</si>
  <si>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</si>
  <si>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</si>
  <si>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In October 2008 Stara Planina Hold became a joint debtor under contract between Leasing Company AD and RaiffaisenBank Bulgaria for EUR 2,200,000 bank loan. Because of it contingent liabilities are accounted.</t>
  </si>
  <si>
    <t>Buyback of own share</t>
  </si>
  <si>
    <t>Balance 01 January 2009</t>
  </si>
  <si>
    <t>In 2009 Stara Planina Hold has an average listed personnel of 6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</si>
  <si>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Interests received/paid</t>
  </si>
  <si>
    <t>For the period ended 31 December 2009</t>
  </si>
  <si>
    <t>Balance 31 December 2009</t>
  </si>
  <si>
    <t>According to December 31, 2009 Stara Planina Hold has 24,574 shareholders.</t>
  </si>
  <si>
    <t>24,471 shareholders are individuals holding 43.75% of share capital.</t>
  </si>
  <si>
    <t>103 shareholders are legal entities holding 56.25% of share capital.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</si>
  <si>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</si>
  <si>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</si>
  <si>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Chief Corporate Secretary and Investor Relations Director, Development Division Head, Chief Accountant, Legal Counselor, Financial analysis and programs Director and Technical Assistant.</t>
  </si>
  <si>
    <t>11.</t>
  </si>
  <si>
    <t>More information…</t>
  </si>
  <si>
    <t>Date: 28.01.2010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</si>
</sst>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 vertical="center"/>
      <protection/>
    </xf>
    <xf numFmtId="3" fontId="5" fillId="2" borderId="1" xfId="25" applyNumberFormat="1" applyFont="1" applyFill="1" applyBorder="1" applyAlignment="1" applyProtection="1">
      <alignment vertical="center"/>
      <protection locked="0"/>
    </xf>
    <xf numFmtId="217" fontId="5" fillId="2" borderId="1" xfId="25" applyNumberFormat="1" applyFont="1" applyFill="1" applyBorder="1" applyAlignment="1" applyProtection="1">
      <alignment vertical="center"/>
      <protection locked="0"/>
    </xf>
    <xf numFmtId="218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 locked="0"/>
    </xf>
    <xf numFmtId="0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/>
    </xf>
    <xf numFmtId="218" fontId="7" fillId="2" borderId="1" xfId="2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5" fillId="0" borderId="12" xfId="24" applyFont="1" applyBorder="1" applyAlignment="1" applyProtection="1">
      <alignment horizontal="left" vertical="center"/>
      <protection/>
    </xf>
    <xf numFmtId="0" fontId="5" fillId="0" borderId="14" xfId="24" applyFont="1" applyBorder="1" applyAlignment="1" applyProtection="1">
      <alignment horizontal="left" vertical="center"/>
      <protection/>
    </xf>
    <xf numFmtId="0" fontId="5" fillId="0" borderId="11" xfId="24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22" fillId="0" borderId="0" xfId="20" applyFont="1" applyAlignment="1">
      <alignment wrapText="1"/>
    </xf>
    <xf numFmtId="0" fontId="9" fillId="0" borderId="0" xfId="0" applyFont="1" applyAlignment="1">
      <alignment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/>
      <protection locked="0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49" fontId="14" fillId="0" borderId="0" xfId="21" applyNumberFormat="1" applyFont="1" applyAlignment="1">
      <alignment horizontal="center" vertical="center" wrapText="1"/>
      <protection/>
    </xf>
    <xf numFmtId="0" fontId="3" fillId="0" borderId="0" xfId="24" applyFont="1" applyBorder="1" applyAlignment="1" applyProtection="1">
      <alignment horizontal="center" vertical="top" wrapText="1"/>
      <protection locked="0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6" fillId="0" borderId="13" xfId="22" applyFont="1" applyBorder="1" applyAlignment="1">
      <alignment horizontal="right" vertical="justify"/>
      <protection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22" fillId="0" borderId="0" xfId="0" applyFont="1" applyAlignment="1">
      <alignment horizontal="justify" vertical="top" wrapText="1"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18" fillId="0" borderId="21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elhim_en/" TargetMode="External" /><Relationship Id="rId5" Type="http://schemas.openxmlformats.org/officeDocument/2006/relationships/hyperlink" Target="http://www.sphold.com/en/companies/mc_hdraulic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bulgarska_rosa_en/" TargetMode="External" /><Relationship Id="rId8" Type="http://schemas.openxmlformats.org/officeDocument/2006/relationships/hyperlink" Target="http://www.sphold.com/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30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45" t="s">
        <v>6</v>
      </c>
      <c r="B1" s="145"/>
      <c r="C1" s="145"/>
      <c r="D1" s="145"/>
      <c r="E1" s="3"/>
      <c r="F1" s="3"/>
    </row>
    <row r="2" spans="1:6" s="4" customFormat="1" ht="20.25">
      <c r="A2" s="145"/>
      <c r="B2" s="145"/>
      <c r="C2" s="145"/>
      <c r="D2" s="145"/>
      <c r="E2" s="3"/>
      <c r="F2" s="3"/>
    </row>
    <row r="3" spans="1:6" s="4" customFormat="1" ht="15" customHeight="1">
      <c r="A3" s="159" t="s">
        <v>150</v>
      </c>
      <c r="B3" s="159"/>
      <c r="C3" s="159"/>
      <c r="D3" s="159"/>
      <c r="E3" s="3"/>
      <c r="F3" s="3"/>
    </row>
    <row r="4" spans="1:6" s="4" customFormat="1" ht="15" customHeight="1">
      <c r="A4" s="134" t="s">
        <v>173</v>
      </c>
      <c r="B4" s="134"/>
      <c r="C4" s="134"/>
      <c r="D4" s="134"/>
      <c r="E4" s="3"/>
      <c r="F4" s="3"/>
    </row>
    <row r="5" spans="1:4" s="4" customFormat="1" ht="15">
      <c r="A5" s="135" t="s">
        <v>19</v>
      </c>
      <c r="B5" s="135"/>
      <c r="C5" s="135"/>
      <c r="D5" s="135"/>
    </row>
    <row r="6" spans="1:4" s="4" customFormat="1" ht="15.75">
      <c r="A6" s="12" t="s">
        <v>7</v>
      </c>
      <c r="B6" s="27" t="s">
        <v>59</v>
      </c>
      <c r="C6" s="11">
        <v>40178</v>
      </c>
      <c r="D6" s="11">
        <v>39813</v>
      </c>
    </row>
    <row r="7" spans="1:4" s="4" customFormat="1" ht="15.75">
      <c r="A7" s="136" t="s">
        <v>8</v>
      </c>
      <c r="B7" s="137"/>
      <c r="C7" s="137"/>
      <c r="D7" s="138"/>
    </row>
    <row r="8" spans="1:4" s="4" customFormat="1" ht="15">
      <c r="A8" s="8" t="s">
        <v>126</v>
      </c>
      <c r="B8" s="28"/>
      <c r="C8" s="9">
        <v>8</v>
      </c>
      <c r="D8" s="9">
        <v>8</v>
      </c>
    </row>
    <row r="9" spans="1:4" s="4" customFormat="1" ht="15">
      <c r="A9" s="48" t="s">
        <v>1</v>
      </c>
      <c r="B9" s="49">
        <v>1</v>
      </c>
      <c r="C9" s="9">
        <v>15440</v>
      </c>
      <c r="D9" s="9">
        <v>15341</v>
      </c>
    </row>
    <row r="10" spans="1:4" s="4" customFormat="1" ht="15">
      <c r="A10" s="8" t="s">
        <v>2</v>
      </c>
      <c r="B10" s="28">
        <v>1</v>
      </c>
      <c r="C10" s="9">
        <v>7916</v>
      </c>
      <c r="D10" s="9">
        <v>7916</v>
      </c>
    </row>
    <row r="11" spans="1:4" s="4" customFormat="1" ht="15">
      <c r="A11" s="8" t="s">
        <v>9</v>
      </c>
      <c r="B11" s="28">
        <v>1</v>
      </c>
      <c r="C11" s="9">
        <v>13</v>
      </c>
      <c r="D11" s="9">
        <v>13</v>
      </c>
    </row>
    <row r="12" spans="1:4" s="4" customFormat="1" ht="15">
      <c r="A12" s="8" t="s">
        <v>149</v>
      </c>
      <c r="B12" s="28">
        <v>2</v>
      </c>
      <c r="C12" s="86">
        <v>524</v>
      </c>
      <c r="D12" s="86">
        <v>524</v>
      </c>
    </row>
    <row r="13" spans="1:4" s="4" customFormat="1" ht="15">
      <c r="A13" s="8" t="s">
        <v>147</v>
      </c>
      <c r="B13" s="95">
        <v>3</v>
      </c>
      <c r="C13" s="86">
        <v>680</v>
      </c>
      <c r="D13" s="86">
        <v>680</v>
      </c>
    </row>
    <row r="14" spans="1:4" s="4" customFormat="1" ht="16.5" thickBot="1">
      <c r="A14" s="146" t="s">
        <v>127</v>
      </c>
      <c r="B14" s="147"/>
      <c r="C14" s="87">
        <f>SUM(C8:C13)</f>
        <v>24581</v>
      </c>
      <c r="D14" s="87">
        <f>SUM(D8:D13)</f>
        <v>24482</v>
      </c>
    </row>
    <row r="15" spans="1:4" s="4" customFormat="1" ht="15">
      <c r="A15" s="1"/>
      <c r="B15" s="29"/>
      <c r="C15" s="2"/>
      <c r="D15" s="2"/>
    </row>
    <row r="16" spans="1:4" s="4" customFormat="1" ht="15.75">
      <c r="A16" s="156" t="s">
        <v>10</v>
      </c>
      <c r="B16" s="157"/>
      <c r="C16" s="157"/>
      <c r="D16" s="158"/>
    </row>
    <row r="17" spans="1:4" s="4" customFormat="1" ht="15">
      <c r="A17" s="8" t="s">
        <v>4</v>
      </c>
      <c r="B17" s="28">
        <v>2</v>
      </c>
      <c r="C17" s="9">
        <v>3033</v>
      </c>
      <c r="D17" s="9">
        <v>2799</v>
      </c>
    </row>
    <row r="18" spans="1:4" s="4" customFormat="1" ht="15">
      <c r="A18" s="8" t="s">
        <v>144</v>
      </c>
      <c r="B18" s="28">
        <v>3</v>
      </c>
      <c r="C18" s="9">
        <v>635</v>
      </c>
      <c r="D18" s="9">
        <v>500</v>
      </c>
    </row>
    <row r="19" spans="1:4" s="4" customFormat="1" ht="15">
      <c r="A19" s="8" t="s">
        <v>135</v>
      </c>
      <c r="B19" s="28"/>
      <c r="C19" s="86">
        <v>24</v>
      </c>
      <c r="D19" s="86">
        <v>62</v>
      </c>
    </row>
    <row r="20" spans="1:8" s="4" customFormat="1" ht="15">
      <c r="A20" s="84" t="s">
        <v>153</v>
      </c>
      <c r="B20" s="85">
        <v>4</v>
      </c>
      <c r="C20" s="86">
        <v>0</v>
      </c>
      <c r="D20" s="86">
        <v>260</v>
      </c>
      <c r="G20" s="98"/>
      <c r="H20" s="98"/>
    </row>
    <row r="21" spans="1:8" s="4" customFormat="1" ht="15">
      <c r="A21" s="8" t="s">
        <v>5</v>
      </c>
      <c r="B21" s="85"/>
      <c r="C21" s="9">
        <v>86</v>
      </c>
      <c r="D21" s="9">
        <v>265</v>
      </c>
      <c r="G21" s="98"/>
      <c r="H21" s="5"/>
    </row>
    <row r="22" spans="1:8" s="4" customFormat="1" ht="15">
      <c r="A22" s="84" t="s">
        <v>11</v>
      </c>
      <c r="B22" s="85"/>
      <c r="C22" s="9">
        <v>7</v>
      </c>
      <c r="D22" s="9">
        <v>4</v>
      </c>
      <c r="G22" s="98"/>
      <c r="H22" s="98"/>
    </row>
    <row r="23" spans="1:4" s="4" customFormat="1" ht="16.5" thickBot="1">
      <c r="A23" s="148" t="s">
        <v>128</v>
      </c>
      <c r="B23" s="148"/>
      <c r="C23" s="87">
        <f>SUM(C17:C22)</f>
        <v>3785</v>
      </c>
      <c r="D23" s="87">
        <f>SUM(D17:D22)</f>
        <v>3890</v>
      </c>
    </row>
    <row r="24" spans="1:4" s="4" customFormat="1" ht="16.5" thickBot="1">
      <c r="A24" s="149" t="s">
        <v>142</v>
      </c>
      <c r="B24" s="150"/>
      <c r="C24" s="16">
        <f>C14+C23</f>
        <v>28366</v>
      </c>
      <c r="D24" s="16">
        <f>D14+D23</f>
        <v>28372</v>
      </c>
    </row>
    <row r="25" s="4" customFormat="1" ht="15.75" customHeight="1" thickTop="1">
      <c r="B25" s="30"/>
    </row>
    <row r="26" spans="1:4" s="4" customFormat="1" ht="15.75" customHeight="1">
      <c r="A26" s="156" t="s">
        <v>22</v>
      </c>
      <c r="B26" s="157"/>
      <c r="C26" s="157"/>
      <c r="D26" s="158"/>
    </row>
    <row r="27" spans="1:4" s="4" customFormat="1" ht="15">
      <c r="A27" s="8" t="s">
        <v>12</v>
      </c>
      <c r="B27" s="28">
        <v>5</v>
      </c>
      <c r="C27" s="9">
        <v>21000</v>
      </c>
      <c r="D27" s="9">
        <v>21000</v>
      </c>
    </row>
    <row r="28" spans="1:4" s="4" customFormat="1" ht="15">
      <c r="A28" s="8" t="s">
        <v>169</v>
      </c>
      <c r="B28" s="28">
        <v>6</v>
      </c>
      <c r="C28" s="51">
        <v>-221</v>
      </c>
      <c r="D28" s="51">
        <v>-137</v>
      </c>
    </row>
    <row r="29" spans="1:4" s="4" customFormat="1" ht="15">
      <c r="A29" s="8" t="s">
        <v>20</v>
      </c>
      <c r="B29" s="28"/>
      <c r="C29" s="9">
        <v>5874</v>
      </c>
      <c r="D29" s="9">
        <v>5349</v>
      </c>
    </row>
    <row r="30" spans="1:4" s="4" customFormat="1" ht="15">
      <c r="A30" s="8" t="s">
        <v>13</v>
      </c>
      <c r="B30" s="28"/>
      <c r="C30" s="9">
        <v>0</v>
      </c>
      <c r="D30" s="9">
        <v>0</v>
      </c>
    </row>
    <row r="31" spans="1:4" s="4" customFormat="1" ht="15">
      <c r="A31" s="8" t="s">
        <v>14</v>
      </c>
      <c r="B31" s="28"/>
      <c r="C31" s="96">
        <v>348</v>
      </c>
      <c r="D31" s="96">
        <v>648</v>
      </c>
    </row>
    <row r="32" spans="1:4" s="4" customFormat="1" ht="16.5" thickBot="1">
      <c r="A32" s="151" t="s">
        <v>15</v>
      </c>
      <c r="B32" s="152"/>
      <c r="C32" s="87">
        <f>SUM(C27:C31)</f>
        <v>27001</v>
      </c>
      <c r="D32" s="87">
        <f>SUM(D27:D31)</f>
        <v>26860</v>
      </c>
    </row>
    <row r="33" spans="1:4" s="4" customFormat="1" ht="15">
      <c r="A33" s="7"/>
      <c r="B33" s="29"/>
      <c r="C33" s="2"/>
      <c r="D33" s="2"/>
    </row>
    <row r="34" spans="1:4" s="4" customFormat="1" ht="15.75">
      <c r="A34" s="139" t="s">
        <v>21</v>
      </c>
      <c r="B34" s="140"/>
      <c r="C34" s="140"/>
      <c r="D34" s="141"/>
    </row>
    <row r="35" spans="1:4" s="4" customFormat="1" ht="15.75">
      <c r="A35" s="14" t="s">
        <v>0</v>
      </c>
      <c r="B35" s="31"/>
      <c r="C35" s="10">
        <v>0</v>
      </c>
      <c r="D35" s="10">
        <v>0</v>
      </c>
    </row>
    <row r="36" spans="1:4" s="4" customFormat="1" ht="15">
      <c r="A36" s="5"/>
      <c r="B36" s="32"/>
      <c r="C36" s="6"/>
      <c r="D36" s="6"/>
    </row>
    <row r="37" spans="1:4" s="4" customFormat="1" ht="15.75">
      <c r="A37" s="156" t="s">
        <v>3</v>
      </c>
      <c r="B37" s="157"/>
      <c r="C37" s="157"/>
      <c r="D37" s="158"/>
    </row>
    <row r="38" spans="1:4" s="4" customFormat="1" ht="15">
      <c r="A38" s="17" t="s">
        <v>16</v>
      </c>
      <c r="B38" s="28">
        <v>7</v>
      </c>
      <c r="C38" s="9">
        <v>391</v>
      </c>
      <c r="D38" s="9">
        <v>465</v>
      </c>
    </row>
    <row r="39" spans="1:4" s="4" customFormat="1" ht="15">
      <c r="A39" s="17" t="s">
        <v>155</v>
      </c>
      <c r="B39" s="28">
        <v>8</v>
      </c>
      <c r="C39" s="9">
        <v>968</v>
      </c>
      <c r="D39" s="9">
        <v>1043</v>
      </c>
    </row>
    <row r="40" spans="1:4" s="4" customFormat="1" ht="15">
      <c r="A40" s="80" t="s">
        <v>17</v>
      </c>
      <c r="B40" s="81">
        <v>9</v>
      </c>
      <c r="C40" s="82">
        <v>6</v>
      </c>
      <c r="D40" s="82">
        <v>4</v>
      </c>
    </row>
    <row r="41" spans="1:4" s="4" customFormat="1" ht="15.75">
      <c r="A41" s="153" t="s">
        <v>136</v>
      </c>
      <c r="B41" s="153"/>
      <c r="C41" s="10">
        <f>SUM(C38:C40)</f>
        <v>1365</v>
      </c>
      <c r="D41" s="10">
        <f>SUM(D38:D40)</f>
        <v>1512</v>
      </c>
    </row>
    <row r="42" spans="1:4" s="4" customFormat="1" ht="16.5" thickBot="1">
      <c r="A42" s="151" t="s">
        <v>18</v>
      </c>
      <c r="B42" s="152"/>
      <c r="C42" s="87">
        <f>C35+C41</f>
        <v>1365</v>
      </c>
      <c r="D42" s="87">
        <f>D35+D41</f>
        <v>1512</v>
      </c>
    </row>
    <row r="43" spans="1:4" s="4" customFormat="1" ht="16.5" thickBot="1">
      <c r="A43" s="88"/>
      <c r="B43" s="89"/>
      <c r="C43" s="90"/>
      <c r="D43" s="91"/>
    </row>
    <row r="44" spans="1:4" s="4" customFormat="1" ht="15.75">
      <c r="A44" s="154" t="s">
        <v>143</v>
      </c>
      <c r="B44" s="155"/>
      <c r="C44" s="108">
        <f>C32+C42</f>
        <v>28366</v>
      </c>
      <c r="D44" s="108">
        <f>D32+D42</f>
        <v>28372</v>
      </c>
    </row>
    <row r="45" spans="1:4" s="4" customFormat="1" ht="15">
      <c r="A45" s="112" t="s">
        <v>163</v>
      </c>
      <c r="B45" s="109">
        <v>10</v>
      </c>
      <c r="C45" s="110">
        <v>4303</v>
      </c>
      <c r="D45" s="110">
        <v>4303</v>
      </c>
    </row>
    <row r="46" spans="1:4" s="4" customFormat="1" ht="15">
      <c r="A46" s="98"/>
      <c r="B46" s="111"/>
      <c r="C46" s="98"/>
      <c r="D46" s="98"/>
    </row>
    <row r="47" spans="1:4" s="4" customFormat="1" ht="15">
      <c r="A47" s="19" t="s">
        <v>24</v>
      </c>
      <c r="B47" s="29"/>
      <c r="C47" s="144" t="s">
        <v>23</v>
      </c>
      <c r="D47" s="144"/>
    </row>
    <row r="48" spans="1:4" s="4" customFormat="1" ht="15">
      <c r="A48" s="19" t="s">
        <v>183</v>
      </c>
      <c r="B48" s="29"/>
      <c r="C48" s="19"/>
      <c r="D48" s="20"/>
    </row>
    <row r="49" s="4" customFormat="1" ht="15">
      <c r="B49" s="30"/>
    </row>
    <row r="50" s="4" customFormat="1" ht="15">
      <c r="B50" s="30"/>
    </row>
    <row r="51" s="4" customFormat="1" ht="15">
      <c r="B51" s="30"/>
    </row>
    <row r="52" s="4" customFormat="1" ht="15">
      <c r="B52" s="30"/>
    </row>
    <row r="53" s="4" customFormat="1" ht="15">
      <c r="B53" s="30"/>
    </row>
    <row r="54" s="4" customFormat="1" ht="15">
      <c r="B54" s="30"/>
    </row>
    <row r="55" s="4" customFormat="1" ht="15">
      <c r="B55" s="30"/>
    </row>
    <row r="56" s="4" customFormat="1" ht="15">
      <c r="B56" s="30"/>
    </row>
    <row r="57" s="4" customFormat="1" ht="15">
      <c r="B57" s="30"/>
    </row>
    <row r="58" s="4" customFormat="1" ht="15">
      <c r="B58" s="30"/>
    </row>
    <row r="59" s="4" customFormat="1" ht="15">
      <c r="B59" s="30"/>
    </row>
    <row r="60" s="4" customFormat="1" ht="15">
      <c r="B60" s="30"/>
    </row>
    <row r="61" s="4" customFormat="1" ht="15">
      <c r="B61" s="30"/>
    </row>
    <row r="62" s="4" customFormat="1" ht="15">
      <c r="B62" s="30"/>
    </row>
    <row r="63" s="4" customFormat="1" ht="15">
      <c r="B63" s="30"/>
    </row>
    <row r="64" s="4" customFormat="1" ht="15">
      <c r="B64" s="30"/>
    </row>
    <row r="65" s="4" customFormat="1" ht="15">
      <c r="B65" s="30"/>
    </row>
    <row r="66" s="4" customFormat="1" ht="15">
      <c r="B66" s="30"/>
    </row>
    <row r="67" s="4" customFormat="1" ht="15">
      <c r="B67" s="30"/>
    </row>
    <row r="68" s="4" customFormat="1" ht="15">
      <c r="B68" s="30"/>
    </row>
    <row r="69" s="4" customFormat="1" ht="15">
      <c r="B69" s="30"/>
    </row>
    <row r="70" s="4" customFormat="1" ht="15">
      <c r="B70" s="30"/>
    </row>
    <row r="71" s="4" customFormat="1" ht="15">
      <c r="B71" s="30"/>
    </row>
    <row r="72" s="4" customFormat="1" ht="15">
      <c r="B72" s="30"/>
    </row>
    <row r="73" s="4" customFormat="1" ht="15">
      <c r="B73" s="30"/>
    </row>
    <row r="74" s="4" customFormat="1" ht="15">
      <c r="B74" s="30"/>
    </row>
    <row r="75" s="4" customFormat="1" ht="15">
      <c r="B75" s="30"/>
    </row>
    <row r="76" s="4" customFormat="1" ht="15">
      <c r="B76" s="30"/>
    </row>
  </sheetData>
  <mergeCells count="18">
    <mergeCell ref="A1:D1"/>
    <mergeCell ref="A37:D37"/>
    <mergeCell ref="A3:D3"/>
    <mergeCell ref="A4:D4"/>
    <mergeCell ref="A5:D5"/>
    <mergeCell ref="A7:D7"/>
    <mergeCell ref="A16:D16"/>
    <mergeCell ref="A26:D26"/>
    <mergeCell ref="A34:D34"/>
    <mergeCell ref="C47:D47"/>
    <mergeCell ref="A2:D2"/>
    <mergeCell ref="A14:B14"/>
    <mergeCell ref="A23:B23"/>
    <mergeCell ref="A24:B24"/>
    <mergeCell ref="A32:B32"/>
    <mergeCell ref="A41:B41"/>
    <mergeCell ref="A42:B42"/>
    <mergeCell ref="A44:B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7:D20 C11:D13 C22:D22 C27:D27 C29:D29 C38:D40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45" t="s">
        <v>6</v>
      </c>
      <c r="B1" s="145"/>
      <c r="C1" s="145"/>
      <c r="D1" s="3"/>
      <c r="E1" s="3"/>
    </row>
    <row r="2" spans="1:5" s="4" customFormat="1" ht="20.25">
      <c r="A2" s="145"/>
      <c r="B2" s="145"/>
      <c r="C2" s="145"/>
      <c r="D2" s="3"/>
      <c r="E2" s="3"/>
    </row>
    <row r="3" spans="1:5" s="4" customFormat="1" ht="15" customHeight="1">
      <c r="A3" s="159" t="s">
        <v>151</v>
      </c>
      <c r="B3" s="159"/>
      <c r="C3" s="159"/>
      <c r="D3" s="3"/>
      <c r="E3" s="3"/>
    </row>
    <row r="4" spans="1:5" s="4" customFormat="1" ht="15" customHeight="1">
      <c r="A4" s="134" t="s">
        <v>173</v>
      </c>
      <c r="B4" s="134"/>
      <c r="C4" s="134"/>
      <c r="D4" s="57"/>
      <c r="E4" s="3"/>
    </row>
    <row r="5" spans="1:3" s="4" customFormat="1" ht="15">
      <c r="A5" s="135" t="s">
        <v>19</v>
      </c>
      <c r="B5" s="135"/>
      <c r="C5" s="135"/>
    </row>
    <row r="6" spans="1:3" s="4" customFormat="1" ht="15.75">
      <c r="A6" s="12"/>
      <c r="B6" s="11">
        <v>40178</v>
      </c>
      <c r="C6" s="11">
        <v>39813</v>
      </c>
    </row>
    <row r="7" spans="1:3" s="4" customFormat="1" ht="15">
      <c r="A7" s="17" t="s">
        <v>137</v>
      </c>
      <c r="B7" s="50">
        <v>574</v>
      </c>
      <c r="C7" s="50">
        <v>939</v>
      </c>
    </row>
    <row r="8" spans="1:3" ht="15">
      <c r="A8" s="17" t="s">
        <v>25</v>
      </c>
      <c r="B8" s="50">
        <v>13</v>
      </c>
      <c r="C8" s="50">
        <v>10</v>
      </c>
    </row>
    <row r="9" spans="1:3" ht="15">
      <c r="A9" s="56" t="s">
        <v>131</v>
      </c>
      <c r="B9" s="50">
        <v>261</v>
      </c>
      <c r="C9" s="50">
        <v>239</v>
      </c>
    </row>
    <row r="10" spans="1:3" ht="15">
      <c r="A10" s="17" t="s">
        <v>156</v>
      </c>
      <c r="B10" s="92">
        <v>-1</v>
      </c>
      <c r="C10" s="92">
        <v>-1</v>
      </c>
    </row>
    <row r="11" spans="1:3" ht="15">
      <c r="A11" s="17" t="s">
        <v>132</v>
      </c>
      <c r="B11" s="92">
        <v>-47</v>
      </c>
      <c r="C11" s="92">
        <v>-58</v>
      </c>
    </row>
    <row r="12" spans="1:3" ht="15">
      <c r="A12" s="17" t="s">
        <v>159</v>
      </c>
      <c r="B12" s="93">
        <v>-2</v>
      </c>
      <c r="C12" s="93">
        <v>-1</v>
      </c>
    </row>
    <row r="13" spans="1:3" ht="15">
      <c r="A13" s="17" t="s">
        <v>130</v>
      </c>
      <c r="B13" s="93">
        <v>-423</v>
      </c>
      <c r="C13" s="93">
        <v>-437</v>
      </c>
    </row>
    <row r="14" spans="1:3" ht="15">
      <c r="A14" s="17" t="s">
        <v>129</v>
      </c>
      <c r="B14" s="92">
        <v>-27</v>
      </c>
      <c r="C14" s="92">
        <v>-43</v>
      </c>
    </row>
    <row r="15" spans="1:3" s="76" customFormat="1" ht="15.75">
      <c r="A15" s="23"/>
      <c r="B15" s="6"/>
      <c r="C15" s="6"/>
    </row>
    <row r="16" spans="1:3" ht="15.75">
      <c r="A16" s="13" t="s">
        <v>26</v>
      </c>
      <c r="B16" s="103">
        <f>SUM(B7:B15)</f>
        <v>348</v>
      </c>
      <c r="C16" s="103">
        <f>SUM(C7:C15)</f>
        <v>648</v>
      </c>
    </row>
    <row r="17" spans="1:3" s="76" customFormat="1" ht="15.75">
      <c r="A17" s="23"/>
      <c r="B17" s="104"/>
      <c r="C17" s="103"/>
    </row>
    <row r="18" spans="1:3" ht="15.75">
      <c r="A18" s="13" t="s">
        <v>27</v>
      </c>
      <c r="B18" s="103">
        <f>B16</f>
        <v>348</v>
      </c>
      <c r="C18" s="103">
        <f>C16</f>
        <v>648</v>
      </c>
    </row>
    <row r="19" spans="1:3" s="76" customFormat="1" ht="15.75">
      <c r="A19" s="23"/>
      <c r="B19" s="104"/>
      <c r="C19" s="6"/>
    </row>
    <row r="20" spans="1:3" ht="15">
      <c r="A20" s="17" t="s">
        <v>28</v>
      </c>
      <c r="B20" s="96"/>
      <c r="C20" s="86">
        <v>0</v>
      </c>
    </row>
    <row r="21" spans="1:3" ht="15.75">
      <c r="A21" s="22" t="s">
        <v>29</v>
      </c>
      <c r="B21" s="103">
        <f>B18-B20</f>
        <v>348</v>
      </c>
      <c r="C21" s="103">
        <f>C18-C20</f>
        <v>648</v>
      </c>
    </row>
    <row r="22" spans="1:3" s="76" customFormat="1" ht="16.5" thickBot="1">
      <c r="A22" s="77"/>
      <c r="B22" s="105"/>
      <c r="C22" s="105"/>
    </row>
    <row r="23" spans="1:3" ht="17.25" thickBot="1" thickTop="1">
      <c r="A23" s="15" t="s">
        <v>30</v>
      </c>
      <c r="B23" s="106">
        <f>B21/21000</f>
        <v>0.01657142857142857</v>
      </c>
      <c r="C23" s="106">
        <f>C21/21000</f>
        <v>0.030857142857142857</v>
      </c>
    </row>
    <row r="24" spans="1:3" ht="16.5" thickTop="1">
      <c r="A24" s="23"/>
      <c r="B24" s="24"/>
      <c r="C24" s="24"/>
    </row>
    <row r="26" spans="1:3" s="4" customFormat="1" ht="15">
      <c r="A26" s="19" t="s">
        <v>24</v>
      </c>
      <c r="B26" s="144" t="s">
        <v>23</v>
      </c>
      <c r="C26" s="144"/>
    </row>
    <row r="27" spans="1:3" s="4" customFormat="1" ht="15">
      <c r="A27" s="19"/>
      <c r="B27" s="19"/>
      <c r="C27" s="20"/>
    </row>
  </sheetData>
  <mergeCells count="6">
    <mergeCell ref="B26:C26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45" t="s">
        <v>6</v>
      </c>
      <c r="B1" s="145"/>
      <c r="C1" s="145"/>
      <c r="D1" s="3"/>
      <c r="E1" s="3"/>
    </row>
    <row r="2" spans="1:5" s="4" customFormat="1" ht="20.25">
      <c r="A2" s="145"/>
      <c r="B2" s="145"/>
      <c r="C2" s="145"/>
      <c r="D2" s="3"/>
      <c r="E2" s="3"/>
    </row>
    <row r="3" spans="1:5" s="4" customFormat="1" ht="15" customHeight="1">
      <c r="A3" s="159" t="s">
        <v>43</v>
      </c>
      <c r="B3" s="159"/>
      <c r="C3" s="159"/>
      <c r="D3" s="3"/>
      <c r="E3" s="3"/>
    </row>
    <row r="4" spans="1:5" s="4" customFormat="1" ht="15" customHeight="1">
      <c r="A4" s="134" t="s">
        <v>173</v>
      </c>
      <c r="B4" s="134"/>
      <c r="C4" s="134"/>
      <c r="D4" s="57"/>
      <c r="E4" s="3"/>
    </row>
    <row r="5" spans="1:5" s="4" customFormat="1" ht="15" customHeight="1">
      <c r="A5" s="107"/>
      <c r="B5" s="107"/>
      <c r="C5" s="107"/>
      <c r="D5" s="57"/>
      <c r="E5" s="3"/>
    </row>
    <row r="6" spans="1:3" s="4" customFormat="1" ht="15">
      <c r="A6" s="135" t="s">
        <v>19</v>
      </c>
      <c r="B6" s="135"/>
      <c r="C6" s="135"/>
    </row>
    <row r="7" spans="1:3" ht="15.75">
      <c r="A7" s="13" t="s">
        <v>44</v>
      </c>
      <c r="B7" s="11">
        <v>40178</v>
      </c>
      <c r="C7" s="11">
        <v>39813</v>
      </c>
    </row>
    <row r="8" spans="1:3" ht="15">
      <c r="A8" s="17" t="s">
        <v>31</v>
      </c>
      <c r="B8" s="51">
        <v>-63</v>
      </c>
      <c r="C8" s="51">
        <v>-87</v>
      </c>
    </row>
    <row r="9" spans="1:3" ht="15">
      <c r="A9" s="17" t="s">
        <v>157</v>
      </c>
      <c r="B9" s="51">
        <v>273</v>
      </c>
      <c r="C9" s="51">
        <v>-250</v>
      </c>
    </row>
    <row r="10" spans="1:3" ht="15">
      <c r="A10" s="17" t="s">
        <v>32</v>
      </c>
      <c r="B10" s="51">
        <v>-435</v>
      </c>
      <c r="C10" s="51">
        <v>-448</v>
      </c>
    </row>
    <row r="11" spans="1:3" ht="15">
      <c r="A11" s="17" t="s">
        <v>33</v>
      </c>
      <c r="B11" s="51">
        <v>-7</v>
      </c>
      <c r="C11" s="51">
        <v>-10</v>
      </c>
    </row>
    <row r="12" spans="1:3" ht="15">
      <c r="A12" s="80" t="s">
        <v>172</v>
      </c>
      <c r="B12" s="94">
        <v>-24</v>
      </c>
      <c r="C12" s="94">
        <v>9</v>
      </c>
    </row>
    <row r="13" spans="1:3" ht="15.75" thickBot="1">
      <c r="A13" s="18" t="s">
        <v>45</v>
      </c>
      <c r="B13" s="52">
        <v>-100</v>
      </c>
      <c r="C13" s="52">
        <v>499</v>
      </c>
    </row>
    <row r="14" spans="1:3" ht="15.75">
      <c r="A14" s="22" t="s">
        <v>34</v>
      </c>
      <c r="B14" s="83">
        <f>SUM(B8:B13)</f>
        <v>-356</v>
      </c>
      <c r="C14" s="83">
        <f>SUM(C8:C13)</f>
        <v>-287</v>
      </c>
    </row>
    <row r="15" spans="1:3" ht="15">
      <c r="A15" s="21"/>
      <c r="B15" s="51"/>
      <c r="C15" s="51"/>
    </row>
    <row r="16" spans="1:3" ht="15.75">
      <c r="A16" s="25" t="s">
        <v>47</v>
      </c>
      <c r="B16" s="13"/>
      <c r="C16" s="13"/>
    </row>
    <row r="17" spans="1:3" ht="15">
      <c r="A17" s="17" t="s">
        <v>35</v>
      </c>
      <c r="B17" s="51">
        <v>-2</v>
      </c>
      <c r="C17" s="51">
        <v>-4</v>
      </c>
    </row>
    <row r="18" spans="1:3" ht="15">
      <c r="A18" s="80" t="s">
        <v>139</v>
      </c>
      <c r="B18" s="51">
        <v>-1085</v>
      </c>
      <c r="C18" s="51">
        <v>-2530</v>
      </c>
    </row>
    <row r="19" spans="1:3" ht="15">
      <c r="A19" s="17" t="s">
        <v>138</v>
      </c>
      <c r="B19" s="51">
        <v>660</v>
      </c>
      <c r="C19" s="51">
        <v>1850</v>
      </c>
    </row>
    <row r="20" spans="1:3" ht="15">
      <c r="A20" s="80" t="s">
        <v>145</v>
      </c>
      <c r="B20" s="51">
        <v>236</v>
      </c>
      <c r="C20" s="51">
        <v>250</v>
      </c>
    </row>
    <row r="21" spans="1:3" ht="15">
      <c r="A21" s="80" t="s">
        <v>48</v>
      </c>
      <c r="B21" s="51">
        <v>-99</v>
      </c>
      <c r="C21" s="51">
        <v>0</v>
      </c>
    </row>
    <row r="22" spans="1:3" ht="15">
      <c r="A22" s="17" t="s">
        <v>36</v>
      </c>
      <c r="B22" s="51"/>
      <c r="C22" s="51"/>
    </row>
    <row r="23" spans="1:3" ht="15.75" thickBot="1">
      <c r="A23" s="18" t="s">
        <v>46</v>
      </c>
      <c r="B23" s="52">
        <v>741</v>
      </c>
      <c r="C23" s="52">
        <v>1068</v>
      </c>
    </row>
    <row r="24" spans="1:3" ht="15.75">
      <c r="A24" s="53" t="s">
        <v>37</v>
      </c>
      <c r="B24" s="83">
        <f>SUM(B17:B23)</f>
        <v>451</v>
      </c>
      <c r="C24" s="83">
        <f>SUM(C17:C23)</f>
        <v>634</v>
      </c>
    </row>
    <row r="25" spans="1:3" ht="15">
      <c r="A25" s="21"/>
      <c r="B25" s="51"/>
      <c r="C25" s="51"/>
    </row>
    <row r="26" spans="1:3" ht="15.75">
      <c r="A26" s="13" t="s">
        <v>38</v>
      </c>
      <c r="B26" s="51"/>
      <c r="C26" s="51"/>
    </row>
    <row r="27" spans="1:3" ht="15">
      <c r="A27" s="8" t="s">
        <v>169</v>
      </c>
      <c r="B27" s="51">
        <v>-128</v>
      </c>
      <c r="C27" s="51">
        <v>-308</v>
      </c>
    </row>
    <row r="28" spans="1:3" ht="15">
      <c r="A28" s="17" t="s">
        <v>50</v>
      </c>
      <c r="B28" s="51">
        <v>0</v>
      </c>
      <c r="C28" s="51">
        <v>0</v>
      </c>
    </row>
    <row r="29" spans="1:3" ht="15">
      <c r="A29" s="17" t="s">
        <v>51</v>
      </c>
      <c r="B29" s="51">
        <v>0</v>
      </c>
      <c r="C29" s="51">
        <v>0</v>
      </c>
    </row>
    <row r="30" spans="1:3" ht="15.75" thickBot="1">
      <c r="A30" s="18" t="s">
        <v>49</v>
      </c>
      <c r="B30" s="52">
        <v>-146</v>
      </c>
      <c r="C30" s="52">
        <v>-155</v>
      </c>
    </row>
    <row r="31" spans="1:3" ht="15.75">
      <c r="A31" s="22" t="s">
        <v>39</v>
      </c>
      <c r="B31" s="83">
        <f>SUM(B27:B30)</f>
        <v>-274</v>
      </c>
      <c r="C31" s="83">
        <f>SUM(C27:C30)</f>
        <v>-463</v>
      </c>
    </row>
    <row r="32" spans="1:3" ht="15">
      <c r="A32" s="21"/>
      <c r="B32" s="51"/>
      <c r="C32" s="51"/>
    </row>
    <row r="33" spans="1:3" ht="15">
      <c r="A33" s="17" t="s">
        <v>41</v>
      </c>
      <c r="B33" s="51">
        <f>B14+B24+B31</f>
        <v>-179</v>
      </c>
      <c r="C33" s="51">
        <f>C14+C24+C31</f>
        <v>-116</v>
      </c>
    </row>
    <row r="34" spans="1:3" ht="15">
      <c r="A34" s="17" t="s">
        <v>40</v>
      </c>
      <c r="B34" s="51">
        <v>265</v>
      </c>
      <c r="C34" s="51">
        <v>381</v>
      </c>
    </row>
    <row r="35" spans="1:3" s="100" customFormat="1" ht="15.75" thickBot="1">
      <c r="A35" s="101"/>
      <c r="B35" s="52"/>
      <c r="C35" s="52"/>
    </row>
    <row r="36" spans="1:3" ht="15.75">
      <c r="A36" s="22" t="s">
        <v>42</v>
      </c>
      <c r="B36" s="99">
        <f>B34+B33</f>
        <v>86</v>
      </c>
      <c r="C36" s="99">
        <f>C34+C33</f>
        <v>265</v>
      </c>
    </row>
    <row r="39" spans="1:3" s="4" customFormat="1" ht="15">
      <c r="A39" s="19" t="s">
        <v>24</v>
      </c>
      <c r="B39" s="144" t="s">
        <v>23</v>
      </c>
      <c r="C39" s="144"/>
    </row>
    <row r="40" spans="1:3" s="4" customFormat="1" ht="15">
      <c r="A40" s="19"/>
      <c r="B40" s="19"/>
      <c r="C40" s="20"/>
    </row>
    <row r="43" ht="15">
      <c r="A43" s="102"/>
    </row>
  </sheetData>
  <mergeCells count="6">
    <mergeCell ref="B39:C39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8 B34:C34 B22:C32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0" style="4" hidden="1" customWidth="1"/>
    <col min="4" max="4" width="14.57421875" style="4" customWidth="1"/>
    <col min="5" max="5" width="11.140625" style="4" customWidth="1"/>
    <col min="6" max="6" width="14.28125" style="4" customWidth="1"/>
    <col min="7" max="7" width="12.57421875" style="4" customWidth="1"/>
    <col min="8" max="16384" width="9.140625" style="4" customWidth="1"/>
  </cols>
  <sheetData>
    <row r="1" spans="1:7" ht="20.25">
      <c r="A1" s="145" t="s">
        <v>6</v>
      </c>
      <c r="B1" s="145"/>
      <c r="C1" s="145"/>
      <c r="D1" s="145"/>
      <c r="E1" s="145"/>
      <c r="F1" s="145"/>
      <c r="G1" s="145"/>
    </row>
    <row r="2" spans="1:7" ht="20.25">
      <c r="A2" s="145"/>
      <c r="B2" s="145"/>
      <c r="C2" s="145"/>
      <c r="D2" s="145"/>
      <c r="E2" s="145"/>
      <c r="F2" s="145"/>
      <c r="G2" s="145"/>
    </row>
    <row r="3" spans="1:7" ht="15.75">
      <c r="A3" s="164" t="s">
        <v>134</v>
      </c>
      <c r="B3" s="164"/>
      <c r="C3" s="164"/>
      <c r="D3" s="164"/>
      <c r="E3" s="164"/>
      <c r="F3" s="164"/>
      <c r="G3" s="164"/>
    </row>
    <row r="4" spans="1:7" ht="15">
      <c r="A4" s="142" t="s">
        <v>173</v>
      </c>
      <c r="B4" s="142"/>
      <c r="C4" s="142"/>
      <c r="D4" s="142"/>
      <c r="E4" s="142"/>
      <c r="F4" s="142"/>
      <c r="G4" s="142"/>
    </row>
    <row r="5" spans="1:5" ht="15">
      <c r="A5" s="54"/>
      <c r="B5" s="54"/>
      <c r="C5" s="54"/>
      <c r="D5" s="54"/>
      <c r="E5" s="54"/>
    </row>
    <row r="6" spans="1:7" ht="33" customHeight="1">
      <c r="A6" s="54"/>
      <c r="B6" s="135"/>
      <c r="C6" s="135"/>
      <c r="D6" s="135"/>
      <c r="E6" s="160" t="s">
        <v>19</v>
      </c>
      <c r="F6" s="160"/>
      <c r="G6" s="160"/>
    </row>
    <row r="7" spans="1:7" ht="42.75">
      <c r="A7" s="114"/>
      <c r="B7" s="72" t="s">
        <v>101</v>
      </c>
      <c r="C7" s="72" t="s">
        <v>102</v>
      </c>
      <c r="D7" s="72" t="s">
        <v>103</v>
      </c>
      <c r="E7" s="72" t="s">
        <v>104</v>
      </c>
      <c r="F7" s="72" t="s">
        <v>105</v>
      </c>
      <c r="G7" s="75" t="s">
        <v>96</v>
      </c>
    </row>
    <row r="8" spans="1:7" ht="15" customHeight="1" hidden="1">
      <c r="A8" s="71" t="s">
        <v>106</v>
      </c>
      <c r="B8" s="115">
        <v>6575</v>
      </c>
      <c r="C8" s="115" t="s">
        <v>107</v>
      </c>
      <c r="D8" s="115">
        <v>40</v>
      </c>
      <c r="E8" s="115">
        <f>657+11926+304</f>
        <v>12887</v>
      </c>
      <c r="F8" s="115">
        <f>33450-1723</f>
        <v>31727</v>
      </c>
      <c r="G8" s="115">
        <f>SUM(B8:F8)</f>
        <v>51229</v>
      </c>
    </row>
    <row r="9" spans="1:7" ht="31.5" hidden="1">
      <c r="A9" s="116" t="s">
        <v>108</v>
      </c>
      <c r="B9" s="117"/>
      <c r="C9" s="117"/>
      <c r="D9" s="117"/>
      <c r="E9" s="117"/>
      <c r="F9" s="118"/>
      <c r="G9" s="118">
        <f>SUM(B9:F9)</f>
        <v>0</v>
      </c>
    </row>
    <row r="10" spans="1:7" ht="15" hidden="1">
      <c r="A10" s="119" t="s">
        <v>109</v>
      </c>
      <c r="B10" s="120">
        <f>SUM(B8:B9)</f>
        <v>6575</v>
      </c>
      <c r="C10" s="120">
        <f>SUM(C8:C9)</f>
        <v>0</v>
      </c>
      <c r="D10" s="120">
        <f>SUM(D8:D9)</f>
        <v>40</v>
      </c>
      <c r="E10" s="120">
        <f>SUM(E8:E9)</f>
        <v>12887</v>
      </c>
      <c r="F10" s="120">
        <f>SUM(F8:F9)</f>
        <v>31727</v>
      </c>
      <c r="G10" s="120">
        <f>SUM(B10:F10)</f>
        <v>51229</v>
      </c>
    </row>
    <row r="11" spans="1:7" ht="15.75" hidden="1">
      <c r="A11" s="116"/>
      <c r="B11" s="115"/>
      <c r="C11" s="115"/>
      <c r="D11" s="115"/>
      <c r="E11" s="115"/>
      <c r="F11" s="115"/>
      <c r="G11" s="115"/>
    </row>
    <row r="12" spans="1:7" ht="15.75" hidden="1">
      <c r="A12" s="119" t="s">
        <v>110</v>
      </c>
      <c r="B12" s="115"/>
      <c r="C12" s="115"/>
      <c r="D12" s="120"/>
      <c r="E12" s="115"/>
      <c r="F12" s="115"/>
      <c r="G12" s="120">
        <f aca="true" t="shared" si="0" ref="G12:G20">SUM(B12:F12)</f>
        <v>0</v>
      </c>
    </row>
    <row r="13" spans="1:7" ht="30" hidden="1">
      <c r="A13" s="119" t="s">
        <v>111</v>
      </c>
      <c r="B13" s="115"/>
      <c r="C13" s="115"/>
      <c r="D13" s="120"/>
      <c r="E13" s="115"/>
      <c r="F13" s="115"/>
      <c r="G13" s="120">
        <f t="shared" si="0"/>
        <v>0</v>
      </c>
    </row>
    <row r="14" spans="1:7" ht="30" hidden="1">
      <c r="A14" s="119" t="s">
        <v>112</v>
      </c>
      <c r="B14" s="117"/>
      <c r="C14" s="117"/>
      <c r="D14" s="117"/>
      <c r="E14" s="118"/>
      <c r="F14" s="117"/>
      <c r="G14" s="117">
        <f t="shared" si="0"/>
        <v>0</v>
      </c>
    </row>
    <row r="15" spans="1:7" ht="15.75" hidden="1">
      <c r="A15" s="119" t="s">
        <v>113</v>
      </c>
      <c r="B15" s="115"/>
      <c r="C15" s="115"/>
      <c r="D15" s="115"/>
      <c r="E15" s="115"/>
      <c r="F15" s="120"/>
      <c r="G15" s="120">
        <f t="shared" si="0"/>
        <v>0</v>
      </c>
    </row>
    <row r="16" spans="1:7" ht="15.75" hidden="1">
      <c r="A16" s="119" t="s">
        <v>114</v>
      </c>
      <c r="B16" s="115"/>
      <c r="C16" s="115"/>
      <c r="D16" s="115"/>
      <c r="E16" s="115"/>
      <c r="F16" s="120">
        <f>6882+301</f>
        <v>7183</v>
      </c>
      <c r="G16" s="120">
        <f t="shared" si="0"/>
        <v>7183</v>
      </c>
    </row>
    <row r="17" spans="1:7" ht="15.75" hidden="1">
      <c r="A17" s="119" t="s">
        <v>115</v>
      </c>
      <c r="B17" s="115"/>
      <c r="C17" s="115"/>
      <c r="D17" s="115"/>
      <c r="E17" s="115"/>
      <c r="F17" s="120">
        <v>0</v>
      </c>
      <c r="G17" s="120">
        <f t="shared" si="0"/>
        <v>0</v>
      </c>
    </row>
    <row r="18" spans="1:7" ht="15" hidden="1">
      <c r="A18" s="161" t="s">
        <v>116</v>
      </c>
      <c r="B18" s="165"/>
      <c r="C18" s="165" t="s">
        <v>107</v>
      </c>
      <c r="D18" s="163"/>
      <c r="E18" s="163">
        <v>32</v>
      </c>
      <c r="F18" s="165">
        <v>-32</v>
      </c>
      <c r="G18" s="165">
        <f t="shared" si="0"/>
        <v>0</v>
      </c>
    </row>
    <row r="19" spans="1:7" ht="15" hidden="1">
      <c r="A19" s="161"/>
      <c r="B19" s="166"/>
      <c r="C19" s="166"/>
      <c r="D19" s="162"/>
      <c r="E19" s="162"/>
      <c r="F19" s="166"/>
      <c r="G19" s="166">
        <f t="shared" si="0"/>
        <v>0</v>
      </c>
    </row>
    <row r="20" spans="1:7" ht="30" hidden="1">
      <c r="A20" s="119" t="s">
        <v>117</v>
      </c>
      <c r="B20" s="121"/>
      <c r="C20" s="121"/>
      <c r="D20" s="122"/>
      <c r="E20" s="122">
        <v>-2</v>
      </c>
      <c r="F20" s="121">
        <v>-132</v>
      </c>
      <c r="G20" s="120">
        <f t="shared" si="0"/>
        <v>-134</v>
      </c>
    </row>
    <row r="21" spans="1:7" ht="15.75" hidden="1">
      <c r="A21" s="116" t="s">
        <v>118</v>
      </c>
      <c r="B21" s="123">
        <f>B10+B15+B16+B17+B18+B20</f>
        <v>6575</v>
      </c>
      <c r="C21" s="123">
        <f>SUM(C10,C18)</f>
        <v>0</v>
      </c>
      <c r="D21" s="123">
        <f>D10+D15+D16+D17+D18+D20</f>
        <v>40</v>
      </c>
      <c r="E21" s="123">
        <f>E10+E15+E16+E17+E18+E20</f>
        <v>12917</v>
      </c>
      <c r="F21" s="123">
        <f>F10+F15+F16+F17+F18+F20</f>
        <v>38746</v>
      </c>
      <c r="G21" s="123">
        <f>G10+G15+G16+G17+G18+G20</f>
        <v>58278</v>
      </c>
    </row>
    <row r="22" spans="1:7" ht="15.75" hidden="1">
      <c r="A22" s="116"/>
      <c r="B22" s="115"/>
      <c r="C22" s="115"/>
      <c r="D22" s="115"/>
      <c r="E22" s="115"/>
      <c r="F22" s="115"/>
      <c r="G22" s="115"/>
    </row>
    <row r="23" spans="1:7" ht="30" hidden="1">
      <c r="A23" s="119" t="s">
        <v>119</v>
      </c>
      <c r="B23" s="115"/>
      <c r="C23" s="115"/>
      <c r="D23" s="115"/>
      <c r="E23" s="115"/>
      <c r="F23" s="120">
        <v>3075</v>
      </c>
      <c r="G23" s="121">
        <f>SUM(B23:F23)</f>
        <v>3075</v>
      </c>
    </row>
    <row r="24" spans="1:7" ht="15.75" hidden="1">
      <c r="A24" s="119" t="s">
        <v>120</v>
      </c>
      <c r="B24" s="122"/>
      <c r="C24" s="122"/>
      <c r="D24" s="121">
        <v>-2</v>
      </c>
      <c r="E24" s="122"/>
      <c r="F24" s="122"/>
      <c r="G24" s="121">
        <f aca="true" t="shared" si="1" ref="G24:G35">SUM(B24:F24)</f>
        <v>-2</v>
      </c>
    </row>
    <row r="25" spans="1:7" ht="30" hidden="1">
      <c r="A25" s="119" t="s">
        <v>121</v>
      </c>
      <c r="B25" s="122"/>
      <c r="C25" s="122"/>
      <c r="D25" s="121"/>
      <c r="E25" s="122"/>
      <c r="F25" s="122"/>
      <c r="G25" s="121">
        <f t="shared" si="1"/>
        <v>0</v>
      </c>
    </row>
    <row r="26" spans="1:7" ht="30" hidden="1">
      <c r="A26" s="119" t="s">
        <v>112</v>
      </c>
      <c r="B26" s="122"/>
      <c r="C26" s="122"/>
      <c r="D26" s="122"/>
      <c r="E26" s="121"/>
      <c r="F26" s="122"/>
      <c r="G26" s="121">
        <f t="shared" si="1"/>
        <v>0</v>
      </c>
    </row>
    <row r="27" spans="1:7" ht="15" hidden="1">
      <c r="A27" s="161" t="s">
        <v>122</v>
      </c>
      <c r="B27" s="162"/>
      <c r="C27" s="162"/>
      <c r="D27" s="120"/>
      <c r="E27" s="120"/>
      <c r="F27" s="162"/>
      <c r="G27" s="121">
        <f t="shared" si="1"/>
        <v>0</v>
      </c>
    </row>
    <row r="28" spans="1:7" ht="15" hidden="1">
      <c r="A28" s="161"/>
      <c r="B28" s="163"/>
      <c r="C28" s="163"/>
      <c r="D28" s="120"/>
      <c r="E28" s="120"/>
      <c r="F28" s="163"/>
      <c r="G28" s="121">
        <f t="shared" si="1"/>
        <v>0</v>
      </c>
    </row>
    <row r="29" spans="1:7" ht="15.75" hidden="1">
      <c r="A29" s="119" t="s">
        <v>123</v>
      </c>
      <c r="B29" s="115"/>
      <c r="C29" s="115"/>
      <c r="D29" s="120">
        <v>160</v>
      </c>
      <c r="E29" s="120"/>
      <c r="F29" s="115"/>
      <c r="G29" s="121">
        <f t="shared" si="1"/>
        <v>160</v>
      </c>
    </row>
    <row r="30" spans="1:7" ht="15.75" hidden="1">
      <c r="A30" s="119" t="s">
        <v>113</v>
      </c>
      <c r="B30" s="115"/>
      <c r="C30" s="115"/>
      <c r="D30" s="115"/>
      <c r="E30" s="115"/>
      <c r="F30" s="120">
        <v>-1309</v>
      </c>
      <c r="G30" s="121">
        <f t="shared" si="1"/>
        <v>-1309</v>
      </c>
    </row>
    <row r="31" spans="1:7" ht="15.75" hidden="1">
      <c r="A31" s="119" t="s">
        <v>114</v>
      </c>
      <c r="B31" s="115"/>
      <c r="C31" s="115"/>
      <c r="D31" s="115"/>
      <c r="E31" s="115"/>
      <c r="F31" s="120">
        <v>1009</v>
      </c>
      <c r="G31" s="121">
        <f t="shared" si="1"/>
        <v>1009</v>
      </c>
    </row>
    <row r="32" spans="1:7" ht="15.75" hidden="1">
      <c r="A32" s="119" t="s">
        <v>116</v>
      </c>
      <c r="B32" s="115"/>
      <c r="C32" s="115"/>
      <c r="D32" s="115"/>
      <c r="E32" s="115"/>
      <c r="F32" s="120">
        <v>-6486</v>
      </c>
      <c r="G32" s="121">
        <f t="shared" si="1"/>
        <v>-6486</v>
      </c>
    </row>
    <row r="33" spans="1:7" ht="15.75" hidden="1">
      <c r="A33" s="119" t="s">
        <v>124</v>
      </c>
      <c r="B33" s="115"/>
      <c r="C33" s="115"/>
      <c r="D33" s="115"/>
      <c r="E33" s="115"/>
      <c r="F33" s="120">
        <v>-245</v>
      </c>
      <c r="G33" s="121">
        <f t="shared" si="1"/>
        <v>-245</v>
      </c>
    </row>
    <row r="34" spans="1:7" ht="15" hidden="1">
      <c r="A34" s="161" t="s">
        <v>117</v>
      </c>
      <c r="B34" s="165">
        <v>6575</v>
      </c>
      <c r="C34" s="165"/>
      <c r="D34" s="163"/>
      <c r="E34" s="165">
        <v>-5724</v>
      </c>
      <c r="F34" s="165">
        <v>12252</v>
      </c>
      <c r="G34" s="121">
        <f t="shared" si="1"/>
        <v>13103</v>
      </c>
    </row>
    <row r="35" spans="1:7" ht="15" hidden="1">
      <c r="A35" s="161"/>
      <c r="B35" s="166"/>
      <c r="C35" s="166"/>
      <c r="D35" s="162"/>
      <c r="E35" s="166"/>
      <c r="F35" s="166"/>
      <c r="G35" s="121">
        <f t="shared" si="1"/>
        <v>0</v>
      </c>
    </row>
    <row r="36" spans="1:7" s="71" customFormat="1" ht="29.25" customHeight="1">
      <c r="A36" s="78" t="s">
        <v>170</v>
      </c>
      <c r="B36" s="124">
        <v>20863</v>
      </c>
      <c r="C36" s="124"/>
      <c r="D36" s="78"/>
      <c r="E36" s="124">
        <v>5349</v>
      </c>
      <c r="F36" s="124">
        <v>648</v>
      </c>
      <c r="G36" s="124">
        <f>SUM(B36:F36)</f>
        <v>26860</v>
      </c>
    </row>
    <row r="37" spans="1:7" s="71" customFormat="1" ht="29.25" customHeight="1">
      <c r="A37" s="79" t="s">
        <v>29</v>
      </c>
      <c r="B37" s="125"/>
      <c r="C37" s="125"/>
      <c r="D37" s="78"/>
      <c r="E37" s="125"/>
      <c r="F37" s="126">
        <v>348</v>
      </c>
      <c r="G37" s="126">
        <f>SUM(B37:F37)</f>
        <v>348</v>
      </c>
    </row>
    <row r="38" spans="1:7" s="71" customFormat="1" ht="29.25" customHeight="1">
      <c r="A38" s="74" t="s">
        <v>140</v>
      </c>
      <c r="B38" s="125"/>
      <c r="C38" s="125"/>
      <c r="D38" s="78"/>
      <c r="E38" s="125"/>
      <c r="F38" s="127">
        <v>-184</v>
      </c>
      <c r="G38" s="127">
        <v>-184</v>
      </c>
    </row>
    <row r="39" spans="1:7" s="71" customFormat="1" ht="29.25" customHeight="1">
      <c r="A39" s="74" t="s">
        <v>160</v>
      </c>
      <c r="B39" s="128"/>
      <c r="C39" s="125"/>
      <c r="D39" s="78"/>
      <c r="E39" s="129">
        <v>464</v>
      </c>
      <c r="F39" s="127">
        <v>-464</v>
      </c>
      <c r="G39" s="124"/>
    </row>
    <row r="40" spans="1:7" s="71" customFormat="1" ht="29.25" customHeight="1">
      <c r="A40" s="74" t="s">
        <v>125</v>
      </c>
      <c r="B40" s="130"/>
      <c r="C40" s="131"/>
      <c r="D40" s="78"/>
      <c r="E40" s="130"/>
      <c r="F40" s="130"/>
      <c r="G40" s="130"/>
    </row>
    <row r="41" spans="1:7" s="71" customFormat="1" ht="29.25" customHeight="1">
      <c r="A41" s="113" t="s">
        <v>169</v>
      </c>
      <c r="B41" s="127">
        <v>-84</v>
      </c>
      <c r="C41" s="127"/>
      <c r="D41" s="127"/>
      <c r="E41" s="127">
        <v>-45</v>
      </c>
      <c r="F41" s="127"/>
      <c r="G41" s="127">
        <f>SUM(B41:F41)</f>
        <v>-129</v>
      </c>
    </row>
    <row r="42" spans="1:7" s="71" customFormat="1" ht="29.25" customHeight="1">
      <c r="A42" s="74" t="s">
        <v>146</v>
      </c>
      <c r="B42" s="130"/>
      <c r="C42" s="131"/>
      <c r="D42" s="78"/>
      <c r="E42" s="130">
        <v>106</v>
      </c>
      <c r="F42" s="130"/>
      <c r="G42" s="130">
        <v>106</v>
      </c>
    </row>
    <row r="43" spans="1:7" s="71" customFormat="1" ht="29.25" customHeight="1">
      <c r="A43" s="73" t="s">
        <v>174</v>
      </c>
      <c r="B43" s="124">
        <f>SUM(B36:B42)</f>
        <v>20779</v>
      </c>
      <c r="C43" s="124"/>
      <c r="D43" s="78"/>
      <c r="E43" s="124">
        <f>SUM(E36:E42)</f>
        <v>5874</v>
      </c>
      <c r="F43" s="124">
        <f>SUM(F36:F40)</f>
        <v>348</v>
      </c>
      <c r="G43" s="124">
        <f>SUM(G36:G42)</f>
        <v>27001</v>
      </c>
    </row>
    <row r="47" spans="1:7" ht="15">
      <c r="A47" s="19" t="s">
        <v>24</v>
      </c>
      <c r="E47" s="144" t="s">
        <v>23</v>
      </c>
      <c r="F47" s="144"/>
      <c r="G47" s="144"/>
    </row>
    <row r="48" spans="1:3" ht="15">
      <c r="A48" s="19"/>
      <c r="B48" s="19"/>
      <c r="C48" s="20"/>
    </row>
    <row r="49" ht="15">
      <c r="A49" s="55"/>
    </row>
    <row r="50" ht="15">
      <c r="A50" s="55"/>
    </row>
    <row r="52" ht="15">
      <c r="A52" s="55"/>
    </row>
  </sheetData>
  <mergeCells count="24">
    <mergeCell ref="F18:F19"/>
    <mergeCell ref="G18:G19"/>
    <mergeCell ref="A18:A19"/>
    <mergeCell ref="B18:B19"/>
    <mergeCell ref="A1:G1"/>
    <mergeCell ref="A2:G2"/>
    <mergeCell ref="A3:G3"/>
    <mergeCell ref="D34:D35"/>
    <mergeCell ref="E34:E35"/>
    <mergeCell ref="F34:F35"/>
    <mergeCell ref="C18:C19"/>
    <mergeCell ref="A34:A35"/>
    <mergeCell ref="B34:B35"/>
    <mergeCell ref="C34:C35"/>
    <mergeCell ref="A4:G4"/>
    <mergeCell ref="B6:D6"/>
    <mergeCell ref="E6:G6"/>
    <mergeCell ref="E47:G47"/>
    <mergeCell ref="A27:A28"/>
    <mergeCell ref="B27:B28"/>
    <mergeCell ref="C27:C28"/>
    <mergeCell ref="F27:F28"/>
    <mergeCell ref="D18:D19"/>
    <mergeCell ref="E18:E19"/>
  </mergeCells>
  <hyperlinks>
    <hyperlink ref="A1:D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4" customWidth="1"/>
    <col min="2" max="2" width="8.7109375" style="34" customWidth="1"/>
    <col min="3" max="3" width="12.00390625" style="34" customWidth="1"/>
    <col min="4" max="4" width="12.421875" style="34" customWidth="1"/>
    <col min="5" max="16384" width="10.7109375" style="34" customWidth="1"/>
  </cols>
  <sheetData>
    <row r="1" spans="1:4" ht="20.25">
      <c r="A1" s="168" t="s">
        <v>6</v>
      </c>
      <c r="B1" s="168"/>
      <c r="C1" s="168"/>
      <c r="D1" s="168"/>
    </row>
    <row r="2" spans="1:4" ht="15">
      <c r="A2" s="167"/>
      <c r="B2" s="167"/>
      <c r="C2" s="167"/>
      <c r="D2" s="167"/>
    </row>
    <row r="3" spans="1:4" ht="15.75">
      <c r="A3" s="169" t="s">
        <v>74</v>
      </c>
      <c r="B3" s="169"/>
      <c r="C3" s="169"/>
      <c r="D3" s="169"/>
    </row>
    <row r="4" spans="1:4" ht="15.75">
      <c r="A4" s="169" t="s">
        <v>73</v>
      </c>
      <c r="B4" s="169"/>
      <c r="C4" s="169"/>
      <c r="D4" s="169"/>
    </row>
    <row r="5" spans="1:4" ht="14.25">
      <c r="A5" s="170" t="s">
        <v>173</v>
      </c>
      <c r="B5" s="170"/>
      <c r="C5" s="170"/>
      <c r="D5" s="170"/>
    </row>
    <row r="6" spans="1:4" ht="15">
      <c r="A6" s="167"/>
      <c r="B6" s="167"/>
      <c r="C6" s="167"/>
      <c r="D6" s="167"/>
    </row>
    <row r="7" spans="1:10" s="35" customFormat="1" ht="14.25">
      <c r="A7" s="171" t="s">
        <v>19</v>
      </c>
      <c r="B7" s="171"/>
      <c r="C7" s="171"/>
      <c r="D7" s="171"/>
      <c r="E7" s="36"/>
      <c r="F7" s="36"/>
      <c r="G7" s="36"/>
      <c r="H7" s="36"/>
      <c r="I7" s="36"/>
      <c r="J7" s="36"/>
    </row>
    <row r="8" spans="1:12" s="38" customFormat="1" ht="15.75">
      <c r="A8" s="58"/>
      <c r="B8" s="59" t="s">
        <v>75</v>
      </c>
      <c r="C8" s="59" t="s">
        <v>76</v>
      </c>
      <c r="D8" s="59" t="s">
        <v>98</v>
      </c>
      <c r="E8" s="37"/>
      <c r="F8" s="37"/>
      <c r="G8" s="37"/>
      <c r="H8" s="37"/>
      <c r="I8" s="37"/>
      <c r="J8" s="37"/>
      <c r="K8" s="37"/>
      <c r="L8" s="37"/>
    </row>
    <row r="9" spans="1:4" ht="23.25" customHeight="1">
      <c r="A9" s="60" t="s">
        <v>77</v>
      </c>
      <c r="B9" s="61"/>
      <c r="C9" s="61"/>
      <c r="D9" s="61"/>
    </row>
    <row r="10" spans="1:4" ht="15">
      <c r="A10" s="62" t="s">
        <v>93</v>
      </c>
      <c r="B10" s="63">
        <v>3512</v>
      </c>
      <c r="C10" s="63">
        <v>3512</v>
      </c>
      <c r="D10" s="64">
        <v>98.74</v>
      </c>
    </row>
    <row r="11" spans="1:4" ht="15">
      <c r="A11" s="62" t="s">
        <v>94</v>
      </c>
      <c r="B11" s="63">
        <v>1241</v>
      </c>
      <c r="C11" s="63">
        <v>547</v>
      </c>
      <c r="D11" s="64">
        <v>74.72</v>
      </c>
    </row>
    <row r="12" spans="1:4" ht="15">
      <c r="A12" s="62" t="s">
        <v>92</v>
      </c>
      <c r="B12" s="63">
        <v>2331</v>
      </c>
      <c r="C12" s="63">
        <v>9197</v>
      </c>
      <c r="D12" s="64">
        <v>64.53</v>
      </c>
    </row>
    <row r="13" spans="1:4" ht="15">
      <c r="A13" s="62" t="s">
        <v>95</v>
      </c>
      <c r="B13" s="63">
        <v>8323</v>
      </c>
      <c r="C13" s="63">
        <v>12519</v>
      </c>
      <c r="D13" s="64">
        <v>51.4</v>
      </c>
    </row>
    <row r="14" spans="1:4" ht="15">
      <c r="A14" s="65" t="s">
        <v>97</v>
      </c>
      <c r="B14" s="63">
        <v>33</v>
      </c>
      <c r="C14" s="63">
        <v>33</v>
      </c>
      <c r="D14" s="64">
        <v>65</v>
      </c>
    </row>
    <row r="15" spans="1:13" ht="15.75">
      <c r="A15" s="66" t="s">
        <v>96</v>
      </c>
      <c r="B15" s="67">
        <f>SUM(B10:B14)</f>
        <v>15440</v>
      </c>
      <c r="C15" s="67">
        <f>SUM(C10:C14)</f>
        <v>25808</v>
      </c>
      <c r="D15" s="64"/>
      <c r="E15" s="39"/>
      <c r="F15" s="40"/>
      <c r="G15" s="40"/>
      <c r="H15" s="40"/>
      <c r="I15" s="40"/>
      <c r="J15" s="40"/>
      <c r="K15" s="40"/>
      <c r="L15" s="40"/>
      <c r="M15" s="40"/>
    </row>
    <row r="16" spans="1:4" ht="23.25" customHeight="1">
      <c r="A16" s="60" t="s">
        <v>78</v>
      </c>
      <c r="B16" s="61"/>
      <c r="C16" s="61"/>
      <c r="D16" s="64"/>
    </row>
    <row r="17" spans="1:4" ht="15">
      <c r="A17" s="62" t="s">
        <v>87</v>
      </c>
      <c r="B17" s="63">
        <v>5409</v>
      </c>
      <c r="C17" s="63">
        <v>21571</v>
      </c>
      <c r="D17" s="64">
        <v>30.91</v>
      </c>
    </row>
    <row r="18" spans="1:4" ht="15">
      <c r="A18" s="62" t="s">
        <v>89</v>
      </c>
      <c r="B18" s="63">
        <v>1903</v>
      </c>
      <c r="C18" s="63">
        <v>829</v>
      </c>
      <c r="D18" s="64">
        <v>49.99</v>
      </c>
    </row>
    <row r="19" spans="1:4" ht="15">
      <c r="A19" s="62" t="s">
        <v>88</v>
      </c>
      <c r="B19" s="63">
        <v>317</v>
      </c>
      <c r="C19" s="63">
        <v>317</v>
      </c>
      <c r="D19" s="64">
        <v>26.88</v>
      </c>
    </row>
    <row r="20" spans="1:4" ht="15">
      <c r="A20" s="68" t="s">
        <v>90</v>
      </c>
      <c r="B20" s="63">
        <v>287</v>
      </c>
      <c r="C20" s="63">
        <v>287</v>
      </c>
      <c r="D20" s="64">
        <v>24.2</v>
      </c>
    </row>
    <row r="21" spans="1:4" ht="15">
      <c r="A21" s="68" t="s">
        <v>91</v>
      </c>
      <c r="B21" s="63">
        <v>0</v>
      </c>
      <c r="C21" s="63"/>
      <c r="D21" s="64">
        <v>50</v>
      </c>
    </row>
    <row r="22" spans="1:13" ht="15.75">
      <c r="A22" s="66" t="s">
        <v>96</v>
      </c>
      <c r="B22" s="69">
        <f>SUM(B17:B21)</f>
        <v>7916</v>
      </c>
      <c r="C22" s="69">
        <f>SUM(C17:C21)</f>
        <v>23004</v>
      </c>
      <c r="D22" s="64"/>
      <c r="E22" s="40"/>
      <c r="F22" s="40"/>
      <c r="G22" s="40"/>
      <c r="H22" s="40"/>
      <c r="I22" s="40"/>
      <c r="J22" s="40"/>
      <c r="K22" s="40"/>
      <c r="L22" s="40"/>
      <c r="M22" s="40"/>
    </row>
    <row r="23" spans="1:4" ht="23.25" customHeight="1">
      <c r="A23" s="60" t="s">
        <v>79</v>
      </c>
      <c r="B23" s="61"/>
      <c r="C23" s="61"/>
      <c r="D23" s="64"/>
    </row>
    <row r="24" spans="1:4" ht="15">
      <c r="A24" s="68" t="s">
        <v>148</v>
      </c>
      <c r="B24" s="69">
        <v>13</v>
      </c>
      <c r="C24" s="69">
        <v>13</v>
      </c>
      <c r="D24" s="64">
        <v>5</v>
      </c>
    </row>
    <row r="25" spans="1:13" ht="15.75">
      <c r="A25" s="66" t="s">
        <v>96</v>
      </c>
      <c r="B25" s="69">
        <f>SUM(B24:B24)</f>
        <v>13</v>
      </c>
      <c r="C25" s="69">
        <f>SUM(C24:C24)</f>
        <v>13</v>
      </c>
      <c r="D25" s="64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.75">
      <c r="A26" s="70" t="s">
        <v>133</v>
      </c>
      <c r="B26" s="69">
        <f>B15+B22+B25</f>
        <v>23369</v>
      </c>
      <c r="C26" s="69">
        <f>C15+C22+C25</f>
        <v>48825</v>
      </c>
      <c r="D26" s="64"/>
      <c r="E26" s="39"/>
      <c r="F26" s="40"/>
      <c r="G26" s="40"/>
      <c r="H26" s="40"/>
      <c r="I26" s="40"/>
      <c r="J26" s="40"/>
      <c r="K26" s="40"/>
      <c r="L26" s="40"/>
      <c r="M26" s="40"/>
    </row>
    <row r="27" spans="1:4" ht="15">
      <c r="A27" s="167"/>
      <c r="B27" s="167"/>
      <c r="C27" s="167"/>
      <c r="D27" s="167"/>
    </row>
    <row r="28" spans="1:4" ht="15">
      <c r="A28" s="167"/>
      <c r="B28" s="167"/>
      <c r="C28" s="167"/>
      <c r="D28" s="167"/>
    </row>
    <row r="29" spans="1:4" ht="24" customHeight="1">
      <c r="A29" s="172"/>
      <c r="B29" s="173"/>
      <c r="C29" s="173"/>
      <c r="D29" s="173"/>
    </row>
    <row r="31" spans="1:3" ht="14.25">
      <c r="A31" s="41"/>
      <c r="B31" s="41"/>
      <c r="C31" s="41"/>
    </row>
    <row r="33" spans="1:3" s="4" customFormat="1" ht="15">
      <c r="A33" s="19" t="s">
        <v>24</v>
      </c>
      <c r="B33" s="144" t="s">
        <v>23</v>
      </c>
      <c r="C33" s="144"/>
    </row>
    <row r="34" spans="1:3" s="4" customFormat="1" ht="15">
      <c r="A34" s="19"/>
      <c r="B34" s="19"/>
      <c r="C34" s="20"/>
    </row>
  </sheetData>
  <mergeCells count="11">
    <mergeCell ref="B33:C33"/>
    <mergeCell ref="A7:D7"/>
    <mergeCell ref="A27:D27"/>
    <mergeCell ref="A28:D28"/>
    <mergeCell ref="A29:D29"/>
    <mergeCell ref="A6:D6"/>
    <mergeCell ref="A1:D1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0:D14 B17:D21">
      <formula1>0</formula1>
      <formula2>9999999999999990</formula2>
    </dataValidation>
  </dataValidations>
  <hyperlinks>
    <hyperlink ref="A12" r:id="rId1" display="http://www.sphold.com/en/companies/hdro_elements_and_sstems/"/>
    <hyperlink ref="A10" r:id="rId2" display="http://www.sphold.com/en/companies/slavana/"/>
    <hyperlink ref="A11" r:id="rId3" display="http://www.sphold.com/en/companies/fazan_en/"/>
    <hyperlink ref="A13" r:id="rId4" display="http://www.sphold.com/en/companies/elhim_en/"/>
    <hyperlink ref="A17" r:id="rId5" display="http://www.sphold.com/en/companies/mc_hdraulic/"/>
    <hyperlink ref="A19" r:id="rId6" display="http://www.sphold.com/en/companies/patstroinjenering_en/"/>
    <hyperlink ref="A18" r:id="rId7" display="http://www.sphold.com/en/companies/bulgarska_rosa_en/"/>
    <hyperlink ref="A1:D1" r:id="rId8" display="STARA PLANINA HOLD Pls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5" customWidth="1"/>
    <col min="2" max="2" width="56.140625" style="45" customWidth="1"/>
    <col min="3" max="3" width="14.421875" style="45" customWidth="1"/>
    <col min="4" max="4" width="23.00390625" style="45" customWidth="1"/>
    <col min="5" max="16384" width="9.140625" style="45" customWidth="1"/>
  </cols>
  <sheetData>
    <row r="1" spans="1:4" s="42" customFormat="1" ht="21" thickBot="1">
      <c r="A1" s="168" t="s">
        <v>6</v>
      </c>
      <c r="B1" s="168"/>
      <c r="C1" s="168"/>
      <c r="D1" s="168"/>
    </row>
    <row r="2" spans="1:4" s="42" customFormat="1" ht="16.5" customHeight="1" thickBot="1" thickTop="1">
      <c r="A2" s="184" t="s">
        <v>86</v>
      </c>
      <c r="B2" s="184"/>
      <c r="C2" s="184"/>
      <c r="D2" s="184"/>
    </row>
    <row r="3" spans="1:4" s="42" customFormat="1" ht="36.75" customHeight="1" thickTop="1">
      <c r="A3" s="33"/>
      <c r="B3" s="179"/>
      <c r="C3" s="179"/>
      <c r="D3" s="179"/>
    </row>
    <row r="4" spans="1:4" s="42" customFormat="1" ht="15" customHeight="1">
      <c r="A4" s="183" t="s">
        <v>53</v>
      </c>
      <c r="B4" s="183"/>
      <c r="C4" s="183"/>
      <c r="D4" s="183"/>
    </row>
    <row r="5" spans="1:4" s="42" customFormat="1" ht="14.25">
      <c r="A5" s="33"/>
      <c r="B5" s="179"/>
      <c r="C5" s="179"/>
      <c r="D5" s="179"/>
    </row>
    <row r="6" spans="1:4" s="42" customFormat="1" ht="15">
      <c r="A6" s="43" t="s">
        <v>67</v>
      </c>
      <c r="B6" s="181" t="s">
        <v>60</v>
      </c>
      <c r="C6" s="181"/>
      <c r="D6" s="181"/>
    </row>
    <row r="7" spans="1:4" s="42" customFormat="1" ht="30" customHeight="1">
      <c r="A7" s="33"/>
      <c r="B7" s="179" t="s">
        <v>66</v>
      </c>
      <c r="C7" s="179"/>
      <c r="D7" s="179"/>
    </row>
    <row r="8" spans="1:4" s="42" customFormat="1" ht="30.75" customHeight="1">
      <c r="A8" s="33"/>
      <c r="B8" s="178" t="s">
        <v>61</v>
      </c>
      <c r="C8" s="178"/>
      <c r="D8" s="178"/>
    </row>
    <row r="9" spans="1:4" s="42" customFormat="1" ht="54" customHeight="1">
      <c r="A9" s="44"/>
      <c r="B9" s="178" t="s">
        <v>162</v>
      </c>
      <c r="C9" s="178"/>
      <c r="D9" s="178"/>
    </row>
    <row r="10" spans="1:4" s="42" customFormat="1" ht="14.25">
      <c r="A10" s="33"/>
      <c r="B10" s="179" t="s">
        <v>52</v>
      </c>
      <c r="C10" s="179"/>
      <c r="D10" s="179"/>
    </row>
    <row r="11" spans="1:4" s="42" customFormat="1" ht="30.75" customHeight="1">
      <c r="A11" s="44" t="s">
        <v>68</v>
      </c>
      <c r="B11" s="179" t="s">
        <v>62</v>
      </c>
      <c r="C11" s="180"/>
      <c r="D11" s="180"/>
    </row>
    <row r="12" spans="1:4" s="42" customFormat="1" ht="31.5" customHeight="1">
      <c r="A12" s="44" t="s">
        <v>69</v>
      </c>
      <c r="B12" s="179" t="s">
        <v>63</v>
      </c>
      <c r="C12" s="180"/>
      <c r="D12" s="180"/>
    </row>
    <row r="13" spans="1:4" s="42" customFormat="1" ht="18.75" customHeight="1">
      <c r="A13" s="44" t="s">
        <v>68</v>
      </c>
      <c r="B13" s="179" t="s">
        <v>64</v>
      </c>
      <c r="C13" s="180"/>
      <c r="D13" s="180"/>
    </row>
    <row r="14" spans="1:4" s="42" customFormat="1" ht="20.25" customHeight="1">
      <c r="A14" s="44" t="s">
        <v>68</v>
      </c>
      <c r="B14" s="179" t="s">
        <v>65</v>
      </c>
      <c r="C14" s="180"/>
      <c r="D14" s="180"/>
    </row>
    <row r="15" spans="1:4" s="42" customFormat="1" ht="14.25">
      <c r="A15" s="33"/>
      <c r="B15" s="179"/>
      <c r="C15" s="179"/>
      <c r="D15" s="179"/>
    </row>
    <row r="16" spans="1:4" s="42" customFormat="1" ht="45" customHeight="1">
      <c r="A16" s="33"/>
      <c r="B16" s="178" t="s">
        <v>54</v>
      </c>
      <c r="C16" s="178"/>
      <c r="D16" s="178"/>
    </row>
    <row r="17" spans="1:4" s="42" customFormat="1" ht="14.25">
      <c r="A17" s="33"/>
      <c r="B17" s="179"/>
      <c r="C17" s="179"/>
      <c r="D17" s="179"/>
    </row>
    <row r="18" spans="1:4" ht="15">
      <c r="A18" s="43" t="s">
        <v>71</v>
      </c>
      <c r="B18" s="181" t="s">
        <v>70</v>
      </c>
      <c r="C18" s="181"/>
      <c r="D18" s="181"/>
    </row>
    <row r="19" spans="1:4" ht="29.25" customHeight="1">
      <c r="A19" s="46"/>
      <c r="B19" s="178" t="s">
        <v>56</v>
      </c>
      <c r="C19" s="178"/>
      <c r="D19" s="178"/>
    </row>
    <row r="20" spans="1:4" ht="18" customHeight="1">
      <c r="A20" s="46"/>
      <c r="B20" s="178" t="s">
        <v>57</v>
      </c>
      <c r="C20" s="178"/>
      <c r="D20" s="178"/>
    </row>
    <row r="21" spans="1:4" ht="29.25" customHeight="1">
      <c r="A21" s="46"/>
      <c r="B21" s="178" t="s">
        <v>58</v>
      </c>
      <c r="C21" s="178"/>
      <c r="D21" s="178"/>
    </row>
    <row r="22" spans="1:4" s="42" customFormat="1" ht="14.25">
      <c r="A22" s="33"/>
      <c r="B22" s="179"/>
      <c r="C22" s="179"/>
      <c r="D22" s="179"/>
    </row>
    <row r="23" spans="1:4" ht="15">
      <c r="A23" s="43" t="s">
        <v>72</v>
      </c>
      <c r="B23" s="181" t="s">
        <v>59</v>
      </c>
      <c r="C23" s="181"/>
      <c r="D23" s="181"/>
    </row>
    <row r="24" spans="1:4" ht="15.75" customHeight="1">
      <c r="A24" s="46" t="s">
        <v>80</v>
      </c>
      <c r="B24" s="182" t="s">
        <v>82</v>
      </c>
      <c r="C24" s="182"/>
      <c r="D24" s="182"/>
    </row>
    <row r="25" spans="1:4" s="42" customFormat="1" ht="6.75" customHeight="1">
      <c r="A25" s="33"/>
      <c r="B25" s="179"/>
      <c r="C25" s="179"/>
      <c r="D25" s="179"/>
    </row>
    <row r="26" spans="1:4" ht="14.25">
      <c r="A26" s="46" t="s">
        <v>83</v>
      </c>
      <c r="B26" s="175" t="s">
        <v>141</v>
      </c>
      <c r="C26" s="175"/>
      <c r="D26" s="175"/>
    </row>
    <row r="27" spans="1:4" s="42" customFormat="1" ht="9" customHeight="1">
      <c r="A27" s="33"/>
      <c r="B27" s="179"/>
      <c r="C27" s="179"/>
      <c r="D27" s="179"/>
    </row>
    <row r="28" spans="1:4" ht="14.25">
      <c r="A28" s="33" t="s">
        <v>84</v>
      </c>
      <c r="B28" s="175" t="s">
        <v>152</v>
      </c>
      <c r="C28" s="175"/>
      <c r="D28" s="175"/>
    </row>
    <row r="29" spans="1:4" ht="14.25">
      <c r="A29" s="33"/>
      <c r="B29" s="97"/>
      <c r="C29" s="97"/>
      <c r="D29" s="97"/>
    </row>
    <row r="30" spans="1:4" ht="14.25">
      <c r="A30" s="33" t="s">
        <v>81</v>
      </c>
      <c r="B30" s="175" t="s">
        <v>154</v>
      </c>
      <c r="C30" s="175"/>
      <c r="D30" s="175"/>
    </row>
    <row r="31" spans="1:4" s="42" customFormat="1" ht="9" customHeight="1">
      <c r="A31" s="33"/>
      <c r="B31" s="179"/>
      <c r="C31" s="179"/>
      <c r="D31" s="179"/>
    </row>
    <row r="32" spans="1:4" ht="14.25" customHeight="1">
      <c r="A32" s="46" t="s">
        <v>100</v>
      </c>
      <c r="B32" s="174" t="s">
        <v>99</v>
      </c>
      <c r="C32" s="174"/>
      <c r="D32" s="174"/>
    </row>
    <row r="33" spans="1:4" ht="14.25" customHeight="1">
      <c r="A33" s="132"/>
      <c r="B33" s="174" t="s">
        <v>175</v>
      </c>
      <c r="C33" s="174"/>
      <c r="D33" s="174"/>
    </row>
    <row r="34" spans="1:4" ht="14.25" customHeight="1">
      <c r="A34" s="132"/>
      <c r="B34" s="174" t="s">
        <v>176</v>
      </c>
      <c r="C34" s="174"/>
      <c r="D34" s="174"/>
    </row>
    <row r="35" spans="1:4" ht="14.25" customHeight="1">
      <c r="A35" s="132"/>
      <c r="B35" s="174" t="s">
        <v>177</v>
      </c>
      <c r="C35" s="174"/>
      <c r="D35" s="174"/>
    </row>
    <row r="36" spans="1:4" ht="14.25" customHeight="1">
      <c r="A36" s="132"/>
      <c r="B36" s="174" t="s">
        <v>55</v>
      </c>
      <c r="C36" s="174"/>
      <c r="D36" s="174"/>
    </row>
    <row r="37" spans="1:4" s="42" customFormat="1" ht="14.25">
      <c r="A37" s="33"/>
      <c r="B37" s="175"/>
      <c r="C37" s="175"/>
      <c r="D37" s="175"/>
    </row>
    <row r="38" spans="1:4" ht="34.5" customHeight="1">
      <c r="A38" s="46" t="s">
        <v>158</v>
      </c>
      <c r="B38" s="174" t="s">
        <v>178</v>
      </c>
      <c r="C38" s="174"/>
      <c r="D38" s="174"/>
    </row>
    <row r="39" spans="1:4" s="42" customFormat="1" ht="6.75" customHeight="1">
      <c r="A39" s="33"/>
      <c r="B39" s="179"/>
      <c r="C39" s="179"/>
      <c r="D39" s="179"/>
    </row>
    <row r="40" spans="1:4" ht="14.25">
      <c r="A40" s="46" t="s">
        <v>165</v>
      </c>
      <c r="B40" s="178" t="s">
        <v>85</v>
      </c>
      <c r="C40" s="178"/>
      <c r="D40" s="178"/>
    </row>
    <row r="41" spans="1:4" ht="14.25">
      <c r="A41" s="46"/>
      <c r="B41" s="26"/>
      <c r="C41" s="26"/>
      <c r="D41" s="26"/>
    </row>
    <row r="42" spans="1:4" ht="14.25" customHeight="1">
      <c r="A42" s="46" t="s">
        <v>166</v>
      </c>
      <c r="B42" s="178" t="s">
        <v>161</v>
      </c>
      <c r="C42" s="178"/>
      <c r="D42" s="178"/>
    </row>
    <row r="43" spans="1:4" ht="14.25">
      <c r="A43" s="46"/>
      <c r="B43" s="178" t="s">
        <v>179</v>
      </c>
      <c r="C43" s="178"/>
      <c r="D43" s="178"/>
    </row>
    <row r="44" spans="1:4" ht="14.25">
      <c r="A44" s="46"/>
      <c r="B44" s="26"/>
      <c r="C44" s="26"/>
      <c r="D44" s="26"/>
    </row>
    <row r="45" spans="1:4" ht="63.75" customHeight="1">
      <c r="A45" s="46" t="s">
        <v>164</v>
      </c>
      <c r="B45" s="177" t="s">
        <v>171</v>
      </c>
      <c r="C45" s="177"/>
      <c r="D45" s="177"/>
    </row>
    <row r="46" spans="1:4" ht="37.5" customHeight="1">
      <c r="A46" s="46"/>
      <c r="B46" s="177" t="s">
        <v>180</v>
      </c>
      <c r="C46" s="177"/>
      <c r="D46" s="177"/>
    </row>
    <row r="47" spans="1:4" ht="43.5" customHeight="1">
      <c r="A47" s="46" t="s">
        <v>167</v>
      </c>
      <c r="B47" s="176" t="s">
        <v>168</v>
      </c>
      <c r="C47" s="176"/>
      <c r="D47" s="176"/>
    </row>
    <row r="48" spans="1:4" ht="4.5" customHeight="1">
      <c r="A48" s="46"/>
      <c r="B48" s="133"/>
      <c r="C48" s="133"/>
      <c r="D48" s="133"/>
    </row>
    <row r="49" spans="1:2" ht="14.25">
      <c r="A49" s="46" t="s">
        <v>181</v>
      </c>
      <c r="B49" s="143" t="s">
        <v>182</v>
      </c>
    </row>
    <row r="50" ht="7.5" customHeight="1">
      <c r="A50" s="46"/>
    </row>
    <row r="51" spans="1:4" ht="14.25">
      <c r="A51" s="46"/>
      <c r="B51" s="47" t="s">
        <v>24</v>
      </c>
      <c r="C51" s="47" t="s">
        <v>23</v>
      </c>
      <c r="D51" s="47"/>
    </row>
    <row r="52" spans="2:4" ht="14.25">
      <c r="B52" s="47"/>
      <c r="C52"/>
      <c r="D52"/>
    </row>
  </sheetData>
  <mergeCells count="44"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  <mergeCell ref="B7:D7"/>
    <mergeCell ref="B19:D19"/>
    <mergeCell ref="B13:D13"/>
    <mergeCell ref="B14:D14"/>
    <mergeCell ref="B16:D16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2010-01-21T09:39:43Z</cp:lastPrinted>
  <dcterms:created xsi:type="dcterms:W3CDTF">2007-03-28T12:28:32Z</dcterms:created>
  <dcterms:modified xsi:type="dcterms:W3CDTF">2010-01-28T07:15:03Z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