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Balance" sheetId="1" r:id="rId1"/>
    <sheet name="Income" sheetId="2" r:id="rId2"/>
    <sheet name="Cash flow" sheetId="3" r:id="rId3"/>
    <sheet name="Equity"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'Notes'!$B$23</definedName>
  </definedNames>
  <calcPr calcMode="autoNoTable" fullCalcOnLoad="1"/>
</workbook>
</file>

<file path=xl/comments6.xml><?xml version="1.0" encoding="utf-8"?>
<comments xmlns="http://schemas.openxmlformats.org/spreadsheetml/2006/main">
  <authors>
    <author>tnn</author>
  </authors>
  <commentList>
    <comment ref="B24" authorId="0">
      <text>
        <r>
          <rPr>
            <sz val="9"/>
            <color indexed="12"/>
            <rFont val="Arial"/>
            <family val="2"/>
          </rPr>
          <t>Click once to follow link</t>
        </r>
      </text>
    </comment>
  </commentList>
</comments>
</file>

<file path=xl/sharedStrings.xml><?xml version="1.0" encoding="utf-8"?>
<sst xmlns="http://schemas.openxmlformats.org/spreadsheetml/2006/main" count="220" uniqueCount="182">
  <si>
    <t>Non-current</t>
  </si>
  <si>
    <t>Investments in subsidiaries</t>
  </si>
  <si>
    <t>Investments in associates</t>
  </si>
  <si>
    <t>Current</t>
  </si>
  <si>
    <t>Receivables from related parties</t>
  </si>
  <si>
    <t>Cash and cash equivalents</t>
  </si>
  <si>
    <t>STARA PLANINA HOLD Pls</t>
  </si>
  <si>
    <t>ASSETS</t>
  </si>
  <si>
    <t>Non-current assets</t>
  </si>
  <si>
    <t>Other investments</t>
  </si>
  <si>
    <t>Current assets</t>
  </si>
  <si>
    <t>Prepaid expenses</t>
  </si>
  <si>
    <t>Share capital</t>
  </si>
  <si>
    <t>Retained earnings</t>
  </si>
  <si>
    <t>Net profit for the period</t>
  </si>
  <si>
    <t>Total equity</t>
  </si>
  <si>
    <t>Short-term payables to related parties</t>
  </si>
  <si>
    <t>Payables to employees and social security institutions</t>
  </si>
  <si>
    <t>Total liabilities</t>
  </si>
  <si>
    <t>BGN’000s</t>
  </si>
  <si>
    <t>Reserves</t>
  </si>
  <si>
    <t>LIABILITIES</t>
  </si>
  <si>
    <t>EQUITY</t>
  </si>
  <si>
    <t>Manager: Vasil Velev</t>
  </si>
  <si>
    <t>Prepared by: Kremena Dulgerova</t>
  </si>
  <si>
    <t>Gains from transactions with financial instruments</t>
  </si>
  <si>
    <t>Operating result</t>
  </si>
  <si>
    <t>Result for the period before tax</t>
  </si>
  <si>
    <t>Tax expenses, net</t>
  </si>
  <si>
    <t>Net result for the period</t>
  </si>
  <si>
    <t>Earnings per share</t>
  </si>
  <si>
    <t xml:space="preserve">Cash paid to suppliers </t>
  </si>
  <si>
    <t>Cash paid to employees and social security institutions</t>
  </si>
  <si>
    <t xml:space="preserve">Taxes paid </t>
  </si>
  <si>
    <t>Net cash used in operating activities</t>
  </si>
  <si>
    <t>Purchase of non-current assets</t>
  </si>
  <si>
    <t>Proceeds from sale of non-current assets</t>
  </si>
  <si>
    <t>Net cash used in investing activities</t>
  </si>
  <si>
    <t>Financing activities</t>
  </si>
  <si>
    <t>Net cash used in financing activities</t>
  </si>
  <si>
    <t>Cash and cash equivalents at a beginning of the period</t>
  </si>
  <si>
    <t>Net increase in cash and cash equivalents</t>
  </si>
  <si>
    <t>Cash and cash equivalents at the end of the period</t>
  </si>
  <si>
    <t>CASH FLOW STATEMENT</t>
  </si>
  <si>
    <t>CASH FLOWS FROM OPERATING ACTIVITIES</t>
  </si>
  <si>
    <t xml:space="preserve">Other payments/proceeds for operating activities </t>
  </si>
  <si>
    <t>Dividends received from investment</t>
  </si>
  <si>
    <t>INVESTING ACTIVITIES</t>
  </si>
  <si>
    <t>Purchase of investments in subsidiaries and associates companies</t>
  </si>
  <si>
    <t>Dividends paid</t>
  </si>
  <si>
    <t>Proceeds from loans received</t>
  </si>
  <si>
    <t>Payments for loans received</t>
  </si>
  <si>
    <t>The Company is engaged in the following business activities:</t>
  </si>
  <si>
    <t>Selected explanatory notes to financial statements</t>
  </si>
  <si>
    <t>Stara Planina Hold AD as a company of holding type does not carry out an independent business. The company has focused its business primarily on the management of the subsidiary and associated companies.</t>
  </si>
  <si>
    <t>There are no persons to provide control over Stara Planina Hold AD.</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</si>
  <si>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</si>
  <si>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</si>
  <si>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</si>
  <si>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Notes</t>
  </si>
  <si>
    <t>General information</t>
  </si>
  <si>
    <t xml:space="preserve">Stara Planina Hold was registered as a public limited company at Sofia city court on 13 November 1996. </t>
  </si>
  <si>
    <t>acquisition, management, assessment and sale of equity ownership in Bulgarian and foreign companies;</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</si>
  <si>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</si>
  <si>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</si>
  <si>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</si>
  <si>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was established on 27 September 1996 under the name Central Privatization Fund.</t>
  </si>
  <si>
    <t>A.</t>
  </si>
  <si>
    <r>
      <t>Ø</t>
    </r>
  </si>
  <si>
    <t>Ø</t>
  </si>
  <si>
    <t>Basis for preparation of the financial statements</t>
  </si>
  <si>
    <t>B.</t>
  </si>
  <si>
    <t>C.</t>
  </si>
  <si>
    <t xml:space="preserve"> in subsidiaries, associates and other companies</t>
  </si>
  <si>
    <t xml:space="preserve">INVESTMENTS </t>
  </si>
  <si>
    <t>Value</t>
  </si>
  <si>
    <t>Fair value</t>
  </si>
  <si>
    <t>I. Subsidiaries</t>
  </si>
  <si>
    <t>II. Associates</t>
  </si>
  <si>
    <t>III. Other companies</t>
  </si>
  <si>
    <t>1.</t>
  </si>
  <si>
    <t>4.</t>
  </si>
  <si>
    <t>Investments in subsidiaries and associates companies are presented by cost method.</t>
  </si>
  <si>
    <t>2.</t>
  </si>
  <si>
    <t>3.</t>
  </si>
  <si>
    <t>Short-term payables to related parties are for dividends.</t>
  </si>
  <si>
    <t>20, Frederic Joliot Curie Str., 1113 Sofia, Bulgaria                                            Tel./fax: (359 2) 9634159; 9634161</t>
  </si>
  <si>
    <t>M+C Hydraulic Plc., Kazanluk</t>
  </si>
  <si>
    <t>Patstroyinjenering Jsc., Kurdjali</t>
  </si>
  <si>
    <t>Bulgarian Rose Plc., Karlovo</t>
  </si>
  <si>
    <t>Ptici &amp; Ptichi produkti., Pleven</t>
  </si>
  <si>
    <t>Forsan Bulgaria Ltd., Sofia</t>
  </si>
  <si>
    <t>Hydraulic elements and systems Plc., Yambol</t>
  </si>
  <si>
    <t>Slavyana Jsc., Slavianovo</t>
  </si>
  <si>
    <t>Fazan Plc., Russe</t>
  </si>
  <si>
    <t>Elhim Iskra Plc., Pazardjik</t>
  </si>
  <si>
    <t>Total</t>
  </si>
  <si>
    <t>SPH Trans Ltd., Sofia</t>
  </si>
  <si>
    <t>Per cent</t>
  </si>
  <si>
    <t>The shares are common with a voting right and a nominal value of BGN 1.00</t>
  </si>
  <si>
    <t>5.</t>
  </si>
  <si>
    <t xml:space="preserve"> Share Capital </t>
  </si>
  <si>
    <t>Премиен резерв</t>
  </si>
  <si>
    <t xml:space="preserve"> Revaluation reserve </t>
  </si>
  <si>
    <t xml:space="preserve"> Other reserves </t>
  </si>
  <si>
    <t xml:space="preserve"> Retained earnings </t>
  </si>
  <si>
    <t>presented in BGN’000’s</t>
  </si>
  <si>
    <t>Х</t>
  </si>
  <si>
    <t>Промени в счетоводната политика</t>
  </si>
  <si>
    <t>Преизчислен баланс</t>
  </si>
  <si>
    <t>Резултат от преоценка на имоти</t>
  </si>
  <si>
    <t>Дефицит от преоценка на инвестиции</t>
  </si>
  <si>
    <t>Разлики от превръщане на валутата</t>
  </si>
  <si>
    <t>Покриване на загуба</t>
  </si>
  <si>
    <t>Нетна печалба за периода</t>
  </si>
  <si>
    <t>Дивиденти</t>
  </si>
  <si>
    <t>Разпределение на печалба</t>
  </si>
  <si>
    <t>Други изменения в собствения капитал</t>
  </si>
  <si>
    <t>Баланс към 31 декември 2003</t>
  </si>
  <si>
    <t>Ефект от промени в счетоводна политика</t>
  </si>
  <si>
    <t>Дефицит от преоценка на имоти</t>
  </si>
  <si>
    <t>Излишък от преоценка на инвестиции</t>
  </si>
  <si>
    <t>Нетни печалби и загуби, непризнати в отчета за приходите и разходите</t>
  </si>
  <si>
    <t>Последваща оценка по МСС 16</t>
  </si>
  <si>
    <t xml:space="preserve">Дивиденти </t>
  </si>
  <si>
    <t>Revaluation of financial assets</t>
  </si>
  <si>
    <t>Property, plant and equipment</t>
  </si>
  <si>
    <t>Total Non-current assets</t>
  </si>
  <si>
    <t>Total current assets</t>
  </si>
  <si>
    <t>Other expenses</t>
  </si>
  <si>
    <t>Employee expenses</t>
  </si>
  <si>
    <t>Interest income/expenses (net)</t>
  </si>
  <si>
    <t>Cost of materials&amp;Hired services</t>
  </si>
  <si>
    <r>
      <t>TOTAL</t>
    </r>
    <r>
      <rPr>
        <sz val="12"/>
        <rFont val="Arial"/>
        <family val="2"/>
      </rPr>
      <t xml:space="preserve"> (I+II+III)</t>
    </r>
  </si>
  <si>
    <t>STATEMENT OF CHANGES IN EQUITY</t>
  </si>
  <si>
    <t xml:space="preserve">Other receivables </t>
  </si>
  <si>
    <t>Total current liabilities</t>
  </si>
  <si>
    <t>Gains from dividents</t>
  </si>
  <si>
    <t>Proceeds from loans granted</t>
  </si>
  <si>
    <t>Payments for loans granted</t>
  </si>
  <si>
    <t>Profit sharing for dividents</t>
  </si>
  <si>
    <t>Receivables from related parties are from dividends and loans granted to the subsidiaries.</t>
  </si>
  <si>
    <t>TOTAL ASSETS</t>
  </si>
  <si>
    <t>TOTAL EQUITY AND LIABILITIES</t>
  </si>
  <si>
    <t>Receivables from trade loans</t>
  </si>
  <si>
    <t>Interests received</t>
  </si>
  <si>
    <t>Interests from loans received</t>
  </si>
  <si>
    <t>Other changes</t>
  </si>
  <si>
    <t>Long-term receivables from trade loans</t>
  </si>
  <si>
    <t>Leasing Company AD, Sofia</t>
  </si>
  <si>
    <t>Long-term receivables from related parties</t>
  </si>
  <si>
    <t xml:space="preserve"> BALANCE SHEET</t>
  </si>
  <si>
    <t xml:space="preserve"> INCOME STATEMENT</t>
  </si>
  <si>
    <t>Receivables from trade loans are from loans granted to Leasing company AD and Fazan I LTD.</t>
  </si>
  <si>
    <t>Financial assets</t>
  </si>
  <si>
    <t>Financial assets are shares in mutual fund-BenchMark Fund-6 Money Market</t>
  </si>
  <si>
    <t>Short-term payables -received deposit</t>
  </si>
  <si>
    <t>Other financial expenses</t>
  </si>
  <si>
    <t>Payments/Proceeds connected with financial assets held for trade</t>
  </si>
  <si>
    <t>Chief Secretary and Investor Relations Director, Development Division Head, Chief Accountant, Legal Counselor, Financial analysis and programs Director and Technical Assistant.</t>
  </si>
  <si>
    <t>6.</t>
  </si>
  <si>
    <t>Depreciation</t>
  </si>
  <si>
    <t>Profit sharing for reserves</t>
  </si>
  <si>
    <t xml:space="preserve">Short-term payables-received deposit are for deposits received from our subsidiary companies Hudraulic </t>
  </si>
  <si>
    <t xml:space="preserve">The capital of Stara Planina Hold was increased on 15 June 2007 with the accumulated profit and reserves of the company. The capital was increased from 1 750 000 leva (EUR 894 760) to 21 000 000 leva (EUR 10 737 130). </t>
  </si>
  <si>
    <t>Contingent liabilities</t>
  </si>
  <si>
    <t>Balance 31 December 2008</t>
  </si>
  <si>
    <t>9.</t>
  </si>
  <si>
    <t>7.</t>
  </si>
  <si>
    <t xml:space="preserve">8. </t>
  </si>
  <si>
    <t>elements and systems PLS and Slavqna Jsc and interests on them.</t>
  </si>
  <si>
    <t>10.</t>
  </si>
  <si>
    <t>In October 2008 Stara Planina Hold became a joint debtor under contract between Leasing Company AD and RaiffaisenBank Bulgaria for EUR 2,200,000 bank loan. Because of it contingent liabilities are accounted.</t>
  </si>
  <si>
    <t>Buyback of own share</t>
  </si>
  <si>
    <t>For the period ended 31 March 2009</t>
  </si>
  <si>
    <t>Balance 01 January 2009</t>
  </si>
  <si>
    <t>In 2009 Stara Planina Hold has an average listed personnel of 6 people employed under labour contracts. All employees of the company are graduates and possess a qualification that suits the requirements of their occupied position. In the past calendar year the company has not employed any persons on part-time basis:</t>
  </si>
  <si>
    <t>According to the end of March 2009, Stara Planina Hold has 24,710  shareholders.</t>
  </si>
  <si>
    <t>100 shareholders are legal entities holding 56.75% of share capital.</t>
  </si>
  <si>
    <t>24, 610 shareholders are individuals holding 43.25% of share capital.</t>
  </si>
  <si>
    <t>This quarter Board of directors of Stara Planina Hold started and concluded the Third procedure for buyback of own shares. Generally Stara Planina Hold owns 221 265 shares with par value of 1 leva. The difference between face value and cost is accounted in reduction of Reserves.</t>
  </si>
  <si>
    <t>Date: 29.04.2009</t>
  </si>
</sst>
</file>

<file path=xl/styles.xml><?xml version="1.0" encoding="utf-8"?>
<styleSheet xmlns="http://schemas.openxmlformats.org/spreadsheetml/2006/main">
  <numFmts count="6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Yes&quot;;&quot;Yes&quot;;&quot;No&quot;"/>
    <numFmt numFmtId="165" formatCode="&quot;True&quot;;&quot;True&quot;;&quot;False&quot;"/>
    <numFmt numFmtId="166" formatCode="&quot;On&quot;;&quot;On&quot;;&quot;Off&quot;"/>
    <numFmt numFmtId="167" formatCode="[$€-2]\ #,##0.00_);[Red]\([$€-2]\ #,##0.00\)"/>
    <numFmt numFmtId="168" formatCode="\-\(####\)"/>
    <numFmt numFmtId="169" formatCode="\(###\)"/>
    <numFmt numFmtId="170" formatCode="\(\-###\)"/>
    <numFmt numFmtId="171" formatCode="#,##0\ &quot;$&quot;;\-#,##0\ &quot;$&quot;"/>
    <numFmt numFmtId="172" formatCode="#,##0\ &quot;$&quot;;[Red]\-#,##0\ &quot;$&quot;"/>
    <numFmt numFmtId="173" formatCode="#,##0.00\ &quot;$&quot;;\-#,##0.00\ &quot;$&quot;"/>
    <numFmt numFmtId="174" formatCode="#,##0.00\ &quot;$&quot;;[Red]\-#,##0.00\ &quot;$&quot;"/>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
    <numFmt numFmtId="188" formatCode="0.0"/>
    <numFmt numFmtId="189" formatCode="0.0000"/>
    <numFmt numFmtId="190" formatCode="&quot;лв&quot;#,##0_);\(&quot;лв&quot;#,##0\)"/>
    <numFmt numFmtId="191" formatCode="&quot;лв&quot;#,##0_);[Red]\(&quot;лв&quot;#,##0\)"/>
    <numFmt numFmtId="192" formatCode="&quot;лв&quot;#,##0.00_);\(&quot;лв&quot;#,##0.00\)"/>
    <numFmt numFmtId="193" formatCode="&quot;лв&quot;#,##0.00_);[Red]\(&quot;лв&quot;#,##0.00\)"/>
    <numFmt numFmtId="194" formatCode="_(&quot;лв&quot;* #,##0_);_(&quot;лв&quot;* \(#,##0\);_(&quot;лв&quot;* &quot;-&quot;_);_(@_)"/>
    <numFmt numFmtId="195" formatCode="_(&quot;лв&quot;* #,##0.00_);_(&quot;лв&quot;* \(#,##0.00\);_(&quot;лв&quot;* &quot;-&quot;??_);_(@_)"/>
    <numFmt numFmtId="196" formatCode="#,##0\ &quot;лв.&quot;;\-#,##0\ &quot;лв.&quot;"/>
    <numFmt numFmtId="197" formatCode="#,##0\ &quot;лв.&quot;;[Red]\-#,##0\ &quot;лв.&quot;"/>
    <numFmt numFmtId="198" formatCode="#,##0.00\ &quot;лв.&quot;;\-#,##0.00\ &quot;лв.&quot;"/>
    <numFmt numFmtId="199" formatCode="#,##0.00\ &quot;лв.&quot;;[Red]\-#,##0.00\ &quot;лв.&quot;"/>
    <numFmt numFmtId="200" formatCode="_-* #,##0\ &quot;лв.&quot;_-;\-* #,##0\ &quot;лв.&quot;_-;_-* &quot;-&quot;\ &quot;лв.&quot;_-;_-@_-"/>
    <numFmt numFmtId="201" formatCode="_-* #,##0\ _л_в_._-;\-* #,##0\ _л_в_._-;_-* &quot;-&quot;\ _л_в_._-;_-@_-"/>
    <numFmt numFmtId="202" formatCode="_-* #,##0.00\ &quot;лв.&quot;_-;\-* #,##0.00\ &quot;лв.&quot;_-;_-* &quot;-&quot;??\ &quot;лв.&quot;_-;_-@_-"/>
    <numFmt numFmtId="203" formatCode="_-* #,##0.00\ _л_в_._-;\-* #,##0.00\ _л_в_._-;_-* &quot;-&quot;??\ _л_в_._-;_-@_-"/>
    <numFmt numFmtId="204" formatCode="#,###"/>
    <numFmt numFmtId="205" formatCode="###\'#"/>
    <numFmt numFmtId="206" formatCode="dd\-mmm\-yy_)"/>
    <numFmt numFmtId="207" formatCode="0.0000000"/>
    <numFmt numFmtId="208" formatCode="0.000000"/>
    <numFmt numFmtId="209" formatCode="0.00000"/>
    <numFmt numFmtId="210" formatCode="mm/dd/yy"/>
    <numFmt numFmtId="211" formatCode="0.0000000000"/>
    <numFmt numFmtId="212" formatCode="0.00000000000"/>
    <numFmt numFmtId="213" formatCode="0.000000000"/>
    <numFmt numFmtId="214" formatCode="0.00000000"/>
    <numFmt numFmtId="215" formatCode="General;\(General\)"/>
    <numFmt numFmtId="216" formatCode="_(* #,##0_);_(* \(#,##0.00\);_(* &quot;-&quot;_);_(@_)"/>
    <numFmt numFmtId="217" formatCode="_(* #,##0_);_(* \(#,##0\);_(* &quot;-&quot;\2_);_(@_)"/>
    <numFmt numFmtId="218" formatCode="_(* #,##0.00_);_(* \(#,##0\);_(* &quot;-&quot;_);_(@_)"/>
  </numFmts>
  <fonts count="28">
    <font>
      <sz val="10"/>
      <name val="Arial"/>
      <family val="0"/>
    </font>
    <font>
      <b/>
      <sz val="12"/>
      <color indexed="8"/>
      <name val="Arial"/>
      <family val="2"/>
    </font>
    <font>
      <sz val="12"/>
      <color indexed="8"/>
      <name val="Arial"/>
      <family val="2"/>
    </font>
    <font>
      <b/>
      <sz val="16"/>
      <color indexed="18"/>
      <name val="Arial"/>
      <family val="2"/>
    </font>
    <font>
      <sz val="10"/>
      <name val="Timok"/>
      <family val="0"/>
    </font>
    <font>
      <b/>
      <sz val="12"/>
      <name val="Arial"/>
      <family val="2"/>
    </font>
    <font>
      <sz val="11"/>
      <name val="Arial"/>
      <family val="2"/>
    </font>
    <font>
      <sz val="12"/>
      <name val="Arial"/>
      <family val="2"/>
    </font>
    <font>
      <sz val="8"/>
      <name val="Arial"/>
      <family val="0"/>
    </font>
    <font>
      <sz val="11"/>
      <color indexed="8"/>
      <name val="Arial"/>
      <family val="2"/>
    </font>
    <font>
      <u val="single"/>
      <sz val="10"/>
      <color indexed="12"/>
      <name val="Arial"/>
      <family val="0"/>
    </font>
    <font>
      <u val="single"/>
      <sz val="10"/>
      <color indexed="36"/>
      <name val="Arial"/>
      <family val="0"/>
    </font>
    <font>
      <b/>
      <sz val="11.5"/>
      <color indexed="8"/>
      <name val="Arial"/>
      <family val="2"/>
    </font>
    <font>
      <sz val="7"/>
      <color indexed="8"/>
      <name val="Times New Roman"/>
      <family val="1"/>
    </font>
    <font>
      <b/>
      <sz val="11"/>
      <name val="Arial"/>
      <family val="2"/>
    </font>
    <font>
      <b/>
      <sz val="11"/>
      <color indexed="8"/>
      <name val="Arial"/>
      <family val="2"/>
    </font>
    <font>
      <sz val="12"/>
      <color indexed="8"/>
      <name val="Wingdings"/>
      <family val="0"/>
    </font>
    <font>
      <sz val="11"/>
      <color indexed="8"/>
      <name val="Wingdings"/>
      <family val="0"/>
    </font>
    <font>
      <sz val="9"/>
      <color indexed="8"/>
      <name val="Arial"/>
      <family val="2"/>
    </font>
    <font>
      <sz val="10"/>
      <name val="TmsCyr"/>
      <family val="0"/>
    </font>
    <font>
      <b/>
      <sz val="10"/>
      <name val="Arial"/>
      <family val="2"/>
    </font>
    <font>
      <sz val="9"/>
      <color indexed="12"/>
      <name val="Arial"/>
      <family val="2"/>
    </font>
    <font>
      <sz val="11"/>
      <color indexed="12"/>
      <name val="Arial"/>
      <family val="0"/>
    </font>
    <font>
      <sz val="8"/>
      <color indexed="8"/>
      <name val="Arial"/>
      <family val="2"/>
    </font>
    <font>
      <sz val="8"/>
      <color indexed="12"/>
      <name val="Arial"/>
      <family val="2"/>
    </font>
    <font>
      <i/>
      <sz val="12"/>
      <name val="Arial"/>
      <family val="2"/>
    </font>
    <font>
      <sz val="12"/>
      <color indexed="12"/>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2">
    <border>
      <left/>
      <right/>
      <top/>
      <bottom/>
      <diagonal/>
    </border>
    <border>
      <left style="thin"/>
      <right style="thin"/>
      <top style="thin"/>
      <bottom style="thin"/>
    </border>
    <border>
      <left style="thin"/>
      <right style="thin"/>
      <top>
        <color indexed="63"/>
      </top>
      <bottom style="double"/>
    </border>
    <border>
      <left style="thin"/>
      <right style="thin"/>
      <top style="thin"/>
      <bottom style="medium"/>
    </border>
    <border>
      <left style="thin"/>
      <right style="thin"/>
      <top>
        <color indexed="63"/>
      </top>
      <bottom style="thin"/>
    </border>
    <border>
      <left>
        <color indexed="63"/>
      </left>
      <right>
        <color indexed="63"/>
      </right>
      <top style="thin"/>
      <bottom style="double"/>
    </border>
    <border>
      <left style="thin"/>
      <right style="thin"/>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color indexed="63"/>
      </right>
      <top style="thin"/>
      <bottom style="mediu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9" fillId="0" borderId="0">
      <alignment/>
      <protection/>
    </xf>
    <xf numFmtId="0" fontId="19" fillId="0" borderId="0">
      <alignment/>
      <protection/>
    </xf>
    <xf numFmtId="0" fontId="0"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183">
    <xf numFmtId="0" fontId="0" fillId="0" borderId="0" xfId="0" applyAlignment="1">
      <alignment/>
    </xf>
    <xf numFmtId="0" fontId="2" fillId="0" borderId="0" xfId="0" applyFont="1" applyAlignment="1">
      <alignment horizontal="justify" vertical="top" wrapText="1"/>
    </xf>
    <xf numFmtId="0" fontId="2" fillId="0" borderId="0" xfId="0" applyFont="1" applyAlignment="1">
      <alignment horizontal="right" vertical="top" wrapText="1"/>
    </xf>
    <xf numFmtId="0" fontId="3" fillId="0" borderId="0" xfId="24" applyFont="1" applyBorder="1" applyAlignment="1" applyProtection="1">
      <alignment horizontal="center" vertical="top"/>
      <protection locked="0"/>
    </xf>
    <xf numFmtId="0" fontId="7" fillId="0" borderId="0" xfId="0" applyFont="1" applyAlignment="1">
      <alignment/>
    </xf>
    <xf numFmtId="0" fontId="2" fillId="0" borderId="0" xfId="0" applyFont="1" applyBorder="1" applyAlignment="1">
      <alignment horizontal="justify" vertical="top" wrapText="1"/>
    </xf>
    <xf numFmtId="3" fontId="2" fillId="0" borderId="0" xfId="0" applyNumberFormat="1" applyFont="1" applyBorder="1" applyAlignment="1">
      <alignment horizontal="right" vertical="top" wrapText="1"/>
    </xf>
    <xf numFmtId="0" fontId="2" fillId="0" borderId="0" xfId="0" applyFont="1" applyAlignment="1">
      <alignment vertical="top" wrapText="1"/>
    </xf>
    <xf numFmtId="0" fontId="2" fillId="0" borderId="1" xfId="0" applyFont="1" applyBorder="1" applyAlignment="1">
      <alignment horizontal="justify" vertical="top" wrapText="1"/>
    </xf>
    <xf numFmtId="3" fontId="2" fillId="0" borderId="1" xfId="0" applyNumberFormat="1" applyFont="1" applyBorder="1" applyAlignment="1">
      <alignment horizontal="right" vertical="top" wrapText="1"/>
    </xf>
    <xf numFmtId="3" fontId="1" fillId="0" borderId="1" xfId="0" applyNumberFormat="1" applyFont="1" applyBorder="1" applyAlignment="1">
      <alignment horizontal="right" vertical="top" wrapText="1"/>
    </xf>
    <xf numFmtId="14" fontId="7" fillId="0" borderId="1" xfId="24" applyNumberFormat="1" applyFont="1" applyBorder="1" applyAlignment="1" applyProtection="1">
      <alignment horizontal="right" vertical="center" wrapText="1"/>
      <protection/>
    </xf>
    <xf numFmtId="0" fontId="5" fillId="0" borderId="1" xfId="24" applyFont="1" applyBorder="1" applyAlignment="1" applyProtection="1">
      <alignment horizontal="left" vertical="center"/>
      <protection/>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1" fillId="0" borderId="2" xfId="0" applyFont="1" applyBorder="1" applyAlignment="1">
      <alignment vertical="top" wrapText="1"/>
    </xf>
    <xf numFmtId="3" fontId="1" fillId="0" borderId="2" xfId="0" applyNumberFormat="1" applyFont="1" applyBorder="1" applyAlignment="1">
      <alignment horizontal="right" vertical="top" wrapText="1"/>
    </xf>
    <xf numFmtId="0" fontId="2" fillId="0" borderId="1" xfId="0" applyFont="1" applyBorder="1" applyAlignment="1">
      <alignment vertical="top" wrapText="1"/>
    </xf>
    <xf numFmtId="0" fontId="2" fillId="0" borderId="3" xfId="0" applyFont="1" applyBorder="1" applyAlignment="1">
      <alignment vertical="top" wrapText="1"/>
    </xf>
    <xf numFmtId="0" fontId="9" fillId="0" borderId="0" xfId="0" applyFont="1" applyAlignment="1">
      <alignment vertical="top" wrapText="1"/>
    </xf>
    <xf numFmtId="0" fontId="6" fillId="0" borderId="0" xfId="0" applyFont="1" applyAlignment="1">
      <alignment/>
    </xf>
    <xf numFmtId="0" fontId="7" fillId="0" borderId="0" xfId="0" applyFont="1" applyAlignment="1">
      <alignment vertical="top" wrapText="1"/>
    </xf>
    <xf numFmtId="0" fontId="1" fillId="0" borderId="4" xfId="0" applyFont="1" applyBorder="1" applyAlignment="1">
      <alignment vertical="top" wrapText="1"/>
    </xf>
    <xf numFmtId="0" fontId="1" fillId="0" borderId="0" xfId="0" applyFont="1" applyBorder="1" applyAlignment="1">
      <alignment vertical="top" wrapText="1"/>
    </xf>
    <xf numFmtId="2" fontId="1" fillId="0" borderId="0" xfId="0" applyNumberFormat="1" applyFont="1" applyBorder="1" applyAlignment="1">
      <alignment horizontal="right" vertical="top" wrapText="1"/>
    </xf>
    <xf numFmtId="0" fontId="12" fillId="0" borderId="1" xfId="0" applyFont="1" applyBorder="1" applyAlignment="1">
      <alignment/>
    </xf>
    <xf numFmtId="0" fontId="9" fillId="0" borderId="0" xfId="0" applyFont="1" applyAlignment="1">
      <alignment horizontal="justify" vertical="top" wrapText="1"/>
    </xf>
    <xf numFmtId="14" fontId="6" fillId="0" borderId="1" xfId="24" applyNumberFormat="1" applyFont="1" applyBorder="1" applyAlignment="1" applyProtection="1">
      <alignment horizontal="center" vertical="center" wrapText="1"/>
      <protection/>
    </xf>
    <xf numFmtId="3" fontId="9" fillId="0" borderId="1" xfId="0" applyNumberFormat="1" applyFont="1" applyBorder="1" applyAlignment="1">
      <alignment horizontal="center" vertical="top" wrapText="1"/>
    </xf>
    <xf numFmtId="0" fontId="9" fillId="0" borderId="0" xfId="0" applyFont="1" applyAlignment="1">
      <alignment horizontal="center" vertical="top" wrapText="1"/>
    </xf>
    <xf numFmtId="0" fontId="6" fillId="0" borderId="0" xfId="0" applyFont="1" applyAlignment="1">
      <alignment horizontal="center"/>
    </xf>
    <xf numFmtId="3" fontId="15" fillId="0" borderId="1"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6" fillId="0" borderId="0" xfId="0" applyFont="1" applyAlignment="1">
      <alignment vertical="top" wrapText="1"/>
    </xf>
    <xf numFmtId="0" fontId="6" fillId="0" borderId="0" xfId="23" applyFont="1">
      <alignment/>
      <protection/>
    </xf>
    <xf numFmtId="0" fontId="6" fillId="0" borderId="0" xfId="23" applyFont="1" applyAlignment="1">
      <alignment/>
      <protection/>
    </xf>
    <xf numFmtId="0" fontId="6" fillId="0" borderId="0" xfId="22" applyFont="1" applyBorder="1" applyAlignment="1">
      <alignment vertical="justify"/>
      <protection/>
    </xf>
    <xf numFmtId="0" fontId="14" fillId="0" borderId="0" xfId="23" applyFont="1" applyBorder="1">
      <alignment/>
      <protection/>
    </xf>
    <xf numFmtId="0" fontId="14" fillId="0" borderId="0" xfId="23" applyFont="1">
      <alignment/>
      <protection/>
    </xf>
    <xf numFmtId="3" fontId="6" fillId="0" borderId="0" xfId="23" applyNumberFormat="1" applyFont="1" applyProtection="1">
      <alignment/>
      <protection/>
    </xf>
    <xf numFmtId="0" fontId="6" fillId="0" borderId="0" xfId="23" applyFont="1" applyProtection="1">
      <alignment/>
      <protection/>
    </xf>
    <xf numFmtId="3" fontId="6" fillId="0" borderId="0" xfId="23" applyNumberFormat="1" applyFont="1">
      <alignment/>
      <protection/>
    </xf>
    <xf numFmtId="0" fontId="6" fillId="0" borderId="0" xfId="0" applyFont="1" applyAlignment="1">
      <alignment wrapText="1"/>
    </xf>
    <xf numFmtId="0" fontId="14" fillId="0" borderId="0" xfId="0" applyFont="1" applyAlignment="1">
      <alignment vertical="top" wrapText="1"/>
    </xf>
    <xf numFmtId="0" fontId="16"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9" fillId="0" borderId="0" xfId="0" applyFont="1" applyAlignment="1">
      <alignment/>
    </xf>
    <xf numFmtId="0" fontId="2" fillId="0" borderId="4" xfId="0" applyFont="1" applyBorder="1" applyAlignment="1">
      <alignment horizontal="justify" vertical="top" wrapText="1"/>
    </xf>
    <xf numFmtId="3" fontId="9" fillId="0" borderId="4" xfId="0" applyNumberFormat="1" applyFont="1" applyBorder="1" applyAlignment="1">
      <alignment horizontal="center" vertical="top" wrapText="1"/>
    </xf>
    <xf numFmtId="3" fontId="2" fillId="0" borderId="4" xfId="0" applyNumberFormat="1" applyFont="1" applyBorder="1" applyAlignment="1">
      <alignment horizontal="right" vertical="top" wrapText="1"/>
    </xf>
    <xf numFmtId="184" fontId="2" fillId="0" borderId="1" xfId="0" applyNumberFormat="1" applyFont="1" applyBorder="1" applyAlignment="1">
      <alignment horizontal="right" vertical="top" wrapText="1"/>
    </xf>
    <xf numFmtId="184" fontId="2" fillId="0" borderId="3" xfId="0" applyNumberFormat="1" applyFont="1" applyBorder="1" applyAlignment="1">
      <alignment horizontal="right" vertical="top" wrapText="1"/>
    </xf>
    <xf numFmtId="0" fontId="1" fillId="0" borderId="4" xfId="0" applyFont="1" applyBorder="1" applyAlignment="1">
      <alignment wrapText="1"/>
    </xf>
    <xf numFmtId="0" fontId="7" fillId="0" borderId="0" xfId="0" applyFont="1" applyAlignment="1">
      <alignment horizontal="center"/>
    </xf>
    <xf numFmtId="0" fontId="25" fillId="0" borderId="0" xfId="0" applyFont="1" applyAlignment="1">
      <alignment/>
    </xf>
    <xf numFmtId="0" fontId="2" fillId="0" borderId="4" xfId="0" applyFont="1" applyBorder="1" applyAlignment="1">
      <alignment vertical="top" wrapText="1"/>
    </xf>
    <xf numFmtId="0" fontId="7" fillId="0" borderId="0" xfId="24" applyFont="1" applyBorder="1" applyAlignment="1" applyProtection="1">
      <alignment horizontal="center" vertical="top"/>
      <protection locked="0"/>
    </xf>
    <xf numFmtId="0" fontId="5" fillId="0" borderId="1" xfId="21" applyFont="1" applyBorder="1" applyAlignment="1">
      <alignment horizontal="center" vertical="center" wrapText="1"/>
      <protection/>
    </xf>
    <xf numFmtId="0" fontId="7" fillId="0" borderId="1" xfId="21" applyFont="1" applyBorder="1" applyAlignment="1">
      <alignment horizontal="center" vertical="center" wrapText="1"/>
      <protection/>
    </xf>
    <xf numFmtId="0" fontId="5" fillId="0" borderId="0" xfId="23" applyFont="1">
      <alignment/>
      <protection/>
    </xf>
    <xf numFmtId="0" fontId="7" fillId="0" borderId="0" xfId="23" applyFont="1">
      <alignment/>
      <protection/>
    </xf>
    <xf numFmtId="0" fontId="26" fillId="0" borderId="1" xfId="20" applyFont="1" applyBorder="1" applyAlignment="1">
      <alignment/>
    </xf>
    <xf numFmtId="3" fontId="7" fillId="2" borderId="1" xfId="21" applyNumberFormat="1" applyFont="1" applyFill="1" applyBorder="1" applyAlignment="1" applyProtection="1">
      <alignment horizontal="right" wrapText="1"/>
      <protection locked="0"/>
    </xf>
    <xf numFmtId="2" fontId="7" fillId="2" borderId="1" xfId="21" applyNumberFormat="1" applyFont="1" applyFill="1" applyBorder="1" applyAlignment="1">
      <alignment horizontal="right" wrapText="1"/>
      <protection/>
    </xf>
    <xf numFmtId="0" fontId="7" fillId="0" borderId="1" xfId="0" applyFont="1" applyBorder="1" applyAlignment="1">
      <alignment wrapText="1"/>
    </xf>
    <xf numFmtId="0" fontId="5" fillId="0" borderId="4" xfId="21" applyFont="1" applyBorder="1" applyAlignment="1">
      <alignment horizontal="right" wrapText="1"/>
      <protection/>
    </xf>
    <xf numFmtId="3" fontId="7" fillId="2" borderId="4" xfId="21" applyNumberFormat="1" applyFont="1" applyFill="1" applyBorder="1" applyAlignment="1">
      <alignment horizontal="right" wrapText="1"/>
      <protection/>
    </xf>
    <xf numFmtId="0" fontId="7" fillId="0" borderId="1" xfId="21" applyFont="1" applyBorder="1" applyAlignment="1">
      <alignment horizontal="left" wrapText="1"/>
      <protection/>
    </xf>
    <xf numFmtId="3" fontId="7" fillId="2" borderId="1" xfId="21" applyNumberFormat="1" applyFont="1" applyFill="1" applyBorder="1" applyAlignment="1">
      <alignment horizontal="right" wrapText="1"/>
      <protection/>
    </xf>
    <xf numFmtId="0" fontId="5" fillId="0" borderId="1" xfId="21" applyFont="1" applyBorder="1" applyAlignment="1">
      <alignment horizontal="left" wrapText="1"/>
      <protection/>
    </xf>
    <xf numFmtId="0" fontId="7" fillId="0" borderId="0" xfId="0" applyFont="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vertical="center"/>
    </xf>
    <xf numFmtId="0" fontId="7" fillId="0" borderId="1" xfId="0" applyFont="1" applyBorder="1" applyAlignment="1">
      <alignment vertical="center" wrapText="1"/>
    </xf>
    <xf numFmtId="0" fontId="6" fillId="0" borderId="1" xfId="0" applyFont="1" applyBorder="1" applyAlignment="1">
      <alignment horizontal="center" vertical="center"/>
    </xf>
    <xf numFmtId="0" fontId="20" fillId="0" borderId="0" xfId="0" applyFont="1" applyBorder="1" applyAlignment="1">
      <alignment/>
    </xf>
    <xf numFmtId="0" fontId="1" fillId="0" borderId="5" xfId="0" applyFont="1" applyBorder="1" applyAlignment="1">
      <alignment vertical="top" wrapText="1"/>
    </xf>
    <xf numFmtId="0" fontId="7" fillId="0" borderId="1" xfId="0" applyFont="1" applyBorder="1" applyAlignment="1">
      <alignment vertical="center"/>
    </xf>
    <xf numFmtId="0" fontId="5" fillId="0" borderId="1" xfId="0" applyFont="1" applyBorder="1" applyAlignment="1">
      <alignment vertical="center" wrapText="1"/>
    </xf>
    <xf numFmtId="0" fontId="2" fillId="0" borderId="6" xfId="0" applyFont="1" applyBorder="1" applyAlignment="1">
      <alignment vertical="top" wrapText="1"/>
    </xf>
    <xf numFmtId="0" fontId="9" fillId="0" borderId="6" xfId="0" applyFont="1" applyBorder="1" applyAlignment="1">
      <alignment horizontal="center" vertical="top" wrapText="1"/>
    </xf>
    <xf numFmtId="0" fontId="2" fillId="0" borderId="6" xfId="0" applyFont="1" applyBorder="1" applyAlignment="1">
      <alignment horizontal="right" vertical="top" wrapText="1"/>
    </xf>
    <xf numFmtId="184" fontId="1" fillId="0" borderId="4" xfId="0" applyNumberFormat="1" applyFont="1" applyBorder="1" applyAlignment="1">
      <alignment horizontal="right" vertical="top" wrapText="1"/>
    </xf>
    <xf numFmtId="0" fontId="2" fillId="0" borderId="6" xfId="0" applyFont="1" applyBorder="1" applyAlignment="1">
      <alignment horizontal="justify" vertical="top" wrapText="1"/>
    </xf>
    <xf numFmtId="3" fontId="9" fillId="0" borderId="6" xfId="0" applyNumberFormat="1" applyFont="1" applyBorder="1" applyAlignment="1">
      <alignment horizontal="center" vertical="top" wrapText="1"/>
    </xf>
    <xf numFmtId="3" fontId="2" fillId="0" borderId="6" xfId="0" applyNumberFormat="1" applyFont="1" applyBorder="1" applyAlignment="1">
      <alignment horizontal="right" vertical="top" wrapText="1"/>
    </xf>
    <xf numFmtId="3" fontId="1" fillId="0" borderId="3" xfId="0" applyNumberFormat="1" applyFont="1" applyBorder="1" applyAlignment="1">
      <alignment horizontal="right" vertical="top" wrapText="1"/>
    </xf>
    <xf numFmtId="0" fontId="1" fillId="0" borderId="7" xfId="0" applyFont="1" applyBorder="1" applyAlignment="1">
      <alignment vertical="top" wrapText="1"/>
    </xf>
    <xf numFmtId="3" fontId="15" fillId="0" borderId="7" xfId="0" applyNumberFormat="1" applyFont="1" applyBorder="1" applyAlignment="1">
      <alignment horizontal="center" vertical="top" wrapText="1"/>
    </xf>
    <xf numFmtId="3" fontId="1" fillId="0" borderId="7" xfId="0" applyNumberFormat="1" applyFont="1" applyBorder="1" applyAlignment="1">
      <alignment vertical="top" wrapText="1"/>
    </xf>
    <xf numFmtId="3" fontId="1" fillId="0" borderId="7" xfId="0" applyNumberFormat="1" applyFont="1" applyBorder="1" applyAlignment="1">
      <alignment horizontal="right" vertical="top" wrapText="1"/>
    </xf>
    <xf numFmtId="184" fontId="7" fillId="0" borderId="1" xfId="0" applyNumberFormat="1" applyFont="1" applyBorder="1" applyAlignment="1">
      <alignment/>
    </xf>
    <xf numFmtId="184" fontId="7" fillId="0" borderId="4" xfId="0" applyNumberFormat="1" applyFont="1" applyBorder="1" applyAlignment="1">
      <alignment/>
    </xf>
    <xf numFmtId="184" fontId="2" fillId="0" borderId="6" xfId="0" applyNumberFormat="1" applyFont="1" applyBorder="1" applyAlignment="1">
      <alignment horizontal="right" vertical="top" wrapText="1"/>
    </xf>
    <xf numFmtId="3" fontId="9" fillId="0" borderId="8" xfId="0" applyNumberFormat="1" applyFont="1" applyBorder="1" applyAlignment="1">
      <alignment horizontal="center" vertical="top" wrapText="1"/>
    </xf>
    <xf numFmtId="217" fontId="2" fillId="0" borderId="1" xfId="0" applyNumberFormat="1" applyFont="1" applyBorder="1" applyAlignment="1">
      <alignment horizontal="right" vertical="top" wrapText="1"/>
    </xf>
    <xf numFmtId="0" fontId="9" fillId="0" borderId="0" xfId="0" applyFont="1" applyAlignment="1">
      <alignment horizontal="justify" vertical="top" wrapText="1"/>
    </xf>
    <xf numFmtId="0" fontId="7" fillId="0" borderId="0" xfId="0" applyFont="1" applyBorder="1" applyAlignment="1">
      <alignment/>
    </xf>
    <xf numFmtId="184" fontId="2" fillId="0" borderId="4" xfId="0" applyNumberFormat="1" applyFont="1" applyBorder="1" applyAlignment="1">
      <alignment horizontal="right" vertical="top" wrapText="1"/>
    </xf>
    <xf numFmtId="0" fontId="0" fillId="0" borderId="0" xfId="0" applyBorder="1" applyAlignment="1">
      <alignment/>
    </xf>
    <xf numFmtId="0" fontId="2" fillId="0" borderId="9" xfId="0" applyFont="1" applyBorder="1" applyAlignment="1">
      <alignment vertical="top" wrapText="1"/>
    </xf>
    <xf numFmtId="0" fontId="2" fillId="0" borderId="0" xfId="0" applyFont="1" applyBorder="1" applyAlignment="1">
      <alignment vertical="top" wrapText="1"/>
    </xf>
    <xf numFmtId="217" fontId="1" fillId="0" borderId="1" xfId="0" applyNumberFormat="1" applyFont="1" applyBorder="1" applyAlignment="1">
      <alignment horizontal="right" vertical="top" wrapText="1"/>
    </xf>
    <xf numFmtId="217" fontId="2" fillId="0" borderId="0" xfId="0" applyNumberFormat="1" applyFont="1" applyBorder="1" applyAlignment="1">
      <alignment horizontal="right" vertical="top" wrapText="1"/>
    </xf>
    <xf numFmtId="3" fontId="2" fillId="0" borderId="5" xfId="0" applyNumberFormat="1" applyFont="1" applyBorder="1" applyAlignment="1">
      <alignment horizontal="right" vertical="top" wrapText="1"/>
    </xf>
    <xf numFmtId="2" fontId="1" fillId="0" borderId="2" xfId="0" applyNumberFormat="1" applyFont="1" applyBorder="1" applyAlignment="1">
      <alignment horizontal="right" vertical="top" wrapText="1"/>
    </xf>
    <xf numFmtId="0" fontId="6" fillId="0" borderId="0" xfId="24" applyFont="1" applyBorder="1" applyAlignment="1" applyProtection="1">
      <alignment horizontal="center" vertical="top"/>
      <protection locked="0"/>
    </xf>
    <xf numFmtId="3" fontId="1" fillId="0" borderId="10" xfId="0" applyNumberFormat="1" applyFont="1" applyBorder="1" applyAlignment="1">
      <alignment vertical="top" wrapText="1"/>
    </xf>
    <xf numFmtId="0" fontId="7" fillId="0" borderId="1" xfId="0" applyFont="1" applyBorder="1" applyAlignment="1">
      <alignment/>
    </xf>
    <xf numFmtId="0" fontId="6" fillId="0" borderId="1" xfId="0" applyFont="1" applyBorder="1" applyAlignment="1">
      <alignment horizontal="center"/>
    </xf>
    <xf numFmtId="0" fontId="7" fillId="0" borderId="11" xfId="0" applyFont="1" applyBorder="1" applyAlignment="1">
      <alignment/>
    </xf>
    <xf numFmtId="0" fontId="6" fillId="0" borderId="0" xfId="0" applyFont="1" applyBorder="1" applyAlignment="1">
      <alignment horizontal="center"/>
    </xf>
    <xf numFmtId="0" fontId="7" fillId="0" borderId="12" xfId="0" applyFont="1" applyBorder="1" applyAlignment="1">
      <alignment/>
    </xf>
    <xf numFmtId="0" fontId="2" fillId="0" borderId="1" xfId="0" applyFont="1" applyBorder="1" applyAlignment="1">
      <alignment horizontal="justify" vertical="center" wrapText="1"/>
    </xf>
    <xf numFmtId="0" fontId="7" fillId="0" borderId="1" xfId="0" applyFont="1" applyBorder="1" applyAlignment="1">
      <alignment horizontal="left" vertical="center"/>
    </xf>
    <xf numFmtId="215" fontId="5" fillId="0" borderId="0" xfId="0" applyNumberFormat="1" applyFont="1" applyAlignment="1">
      <alignment horizontal="center" vertical="center" wrapText="1"/>
    </xf>
    <xf numFmtId="0" fontId="5" fillId="0" borderId="0" xfId="0" applyFont="1" applyAlignment="1">
      <alignment vertical="center" wrapText="1"/>
    </xf>
    <xf numFmtId="215" fontId="5" fillId="0" borderId="13" xfId="0" applyNumberFormat="1" applyFont="1" applyBorder="1" applyAlignment="1">
      <alignment horizontal="center" vertical="center" wrapText="1"/>
    </xf>
    <xf numFmtId="215" fontId="7" fillId="0" borderId="13" xfId="0" applyNumberFormat="1" applyFont="1" applyBorder="1" applyAlignment="1">
      <alignment horizontal="center" vertical="center" wrapText="1"/>
    </xf>
    <xf numFmtId="0" fontId="7" fillId="0" borderId="0" xfId="0" applyFont="1" applyAlignment="1">
      <alignment vertical="center" wrapText="1"/>
    </xf>
    <xf numFmtId="215" fontId="7" fillId="0" borderId="0" xfId="0" applyNumberFormat="1" applyFont="1" applyAlignment="1">
      <alignment horizontal="center" vertical="center" wrapText="1"/>
    </xf>
    <xf numFmtId="215" fontId="7" fillId="0" borderId="0" xfId="0" applyNumberFormat="1" applyFont="1" applyBorder="1" applyAlignment="1">
      <alignment horizontal="center" vertical="center" wrapText="1"/>
    </xf>
    <xf numFmtId="215" fontId="5" fillId="0" borderId="0" xfId="0" applyNumberFormat="1" applyFont="1" applyBorder="1" applyAlignment="1">
      <alignment horizontal="center" vertical="center" wrapText="1"/>
    </xf>
    <xf numFmtId="215" fontId="5" fillId="0" borderId="14" xfId="0" applyNumberFormat="1" applyFont="1" applyBorder="1" applyAlignment="1">
      <alignment horizontal="center" vertical="center" wrapText="1"/>
    </xf>
    <xf numFmtId="3" fontId="5" fillId="2" borderId="1" xfId="25" applyNumberFormat="1" applyFont="1" applyFill="1" applyBorder="1" applyAlignment="1" applyProtection="1">
      <alignment vertical="center"/>
      <protection/>
    </xf>
    <xf numFmtId="3" fontId="5" fillId="2" borderId="1" xfId="25" applyNumberFormat="1" applyFont="1" applyFill="1" applyBorder="1" applyAlignment="1" applyProtection="1">
      <alignment vertical="center"/>
      <protection locked="0"/>
    </xf>
    <xf numFmtId="217" fontId="5" fillId="2" borderId="1" xfId="25" applyNumberFormat="1" applyFont="1" applyFill="1" applyBorder="1" applyAlignment="1" applyProtection="1">
      <alignment vertical="center"/>
      <protection locked="0"/>
    </xf>
    <xf numFmtId="218" fontId="7" fillId="2" borderId="1" xfId="25" applyNumberFormat="1" applyFont="1" applyFill="1" applyBorder="1" applyAlignment="1" applyProtection="1">
      <alignment vertical="center"/>
      <protection locked="0"/>
    </xf>
    <xf numFmtId="3" fontId="7" fillId="2" borderId="1" xfId="25" applyNumberFormat="1" applyFont="1" applyFill="1" applyBorder="1" applyAlignment="1" applyProtection="1">
      <alignment vertical="center"/>
      <protection locked="0"/>
    </xf>
    <xf numFmtId="0" fontId="7" fillId="2" borderId="1" xfId="25" applyNumberFormat="1" applyFont="1" applyFill="1" applyBorder="1" applyAlignment="1" applyProtection="1">
      <alignment vertical="center"/>
      <protection locked="0"/>
    </xf>
    <xf numFmtId="3" fontId="7" fillId="2" borderId="1" xfId="25" applyNumberFormat="1" applyFont="1" applyFill="1" applyBorder="1" applyAlignment="1" applyProtection="1">
      <alignment vertical="center"/>
      <protection/>
    </xf>
    <xf numFmtId="218" fontId="7" fillId="2" borderId="1" xfId="25" applyNumberFormat="1" applyFont="1" applyFill="1" applyBorder="1" applyAlignment="1" applyProtection="1">
      <alignment vertical="center"/>
      <protection/>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215" fontId="7" fillId="0" borderId="0" xfId="0" applyNumberFormat="1" applyFont="1" applyAlignment="1">
      <alignment horizontal="center" vertical="center" wrapText="1"/>
    </xf>
    <xf numFmtId="215" fontId="7" fillId="0" borderId="0" xfId="0" applyNumberFormat="1" applyFont="1" applyBorder="1" applyAlignment="1">
      <alignment horizontal="center" vertical="center" wrapText="1"/>
    </xf>
    <xf numFmtId="0" fontId="3" fillId="0" borderId="0" xfId="24" applyFont="1" applyBorder="1" applyAlignment="1" applyProtection="1">
      <alignment horizontal="center" vertical="top"/>
      <protection locked="0"/>
    </xf>
    <xf numFmtId="0" fontId="1" fillId="0" borderId="12" xfId="0" applyFont="1" applyBorder="1" applyAlignment="1">
      <alignment vertical="top" wrapText="1"/>
    </xf>
    <xf numFmtId="0" fontId="1" fillId="0" borderId="14" xfId="0" applyFont="1" applyBorder="1" applyAlignment="1">
      <alignment vertical="top" wrapText="1"/>
    </xf>
    <xf numFmtId="0" fontId="1" fillId="0" borderId="11" xfId="0" applyFont="1" applyBorder="1" applyAlignment="1">
      <alignment vertical="top" wrapText="1"/>
    </xf>
    <xf numFmtId="0" fontId="5" fillId="0" borderId="0" xfId="24" applyFont="1" applyBorder="1" applyAlignment="1" applyProtection="1">
      <alignment horizontal="center" vertical="top"/>
      <protection locked="0"/>
    </xf>
    <xf numFmtId="0" fontId="6" fillId="0" borderId="0" xfId="24" applyFont="1" applyBorder="1" applyAlignment="1" applyProtection="1">
      <alignment horizontal="center" vertical="top"/>
      <protection locked="0"/>
    </xf>
    <xf numFmtId="0" fontId="6" fillId="0" borderId="13" xfId="24" applyFont="1" applyBorder="1" applyAlignment="1" applyProtection="1">
      <alignment horizontal="right" vertical="top"/>
      <protection locked="0"/>
    </xf>
    <xf numFmtId="0" fontId="1" fillId="3" borderId="12" xfId="24" applyFont="1" applyFill="1" applyBorder="1" applyAlignment="1" applyProtection="1">
      <alignment horizontal="left" wrapText="1"/>
      <protection/>
    </xf>
    <xf numFmtId="0" fontId="1" fillId="3" borderId="14" xfId="24" applyFont="1" applyFill="1" applyBorder="1" applyAlignment="1" applyProtection="1">
      <alignment horizontal="left" wrapText="1"/>
      <protection/>
    </xf>
    <xf numFmtId="0" fontId="1" fillId="3" borderId="11" xfId="24" applyFont="1" applyFill="1" applyBorder="1" applyAlignment="1" applyProtection="1">
      <alignment horizontal="left" wrapText="1"/>
      <protection/>
    </xf>
    <xf numFmtId="0" fontId="5" fillId="0" borderId="12" xfId="24" applyFont="1" applyBorder="1" applyAlignment="1" applyProtection="1">
      <alignment horizontal="left" vertical="center"/>
      <protection/>
    </xf>
    <xf numFmtId="0" fontId="5" fillId="0" borderId="14" xfId="24" applyFont="1" applyBorder="1" applyAlignment="1" applyProtection="1">
      <alignment horizontal="left" vertical="center"/>
      <protection/>
    </xf>
    <xf numFmtId="0" fontId="5" fillId="0" borderId="11" xfId="24" applyFont="1" applyBorder="1" applyAlignment="1" applyProtection="1">
      <alignment horizontal="left" vertical="center"/>
      <protection/>
    </xf>
    <xf numFmtId="0" fontId="9" fillId="0" borderId="0" xfId="0" applyFont="1" applyAlignment="1">
      <alignment vertical="top" wrapText="1"/>
    </xf>
    <xf numFmtId="0" fontId="1" fillId="0" borderId="17" xfId="0" applyFont="1" applyBorder="1" applyAlignment="1">
      <alignment horizontal="justify" vertical="top" wrapText="1"/>
    </xf>
    <xf numFmtId="0" fontId="1" fillId="0" borderId="18" xfId="0" applyFont="1" applyBorder="1" applyAlignment="1">
      <alignment horizontal="justify" vertical="top" wrapText="1"/>
    </xf>
    <xf numFmtId="0" fontId="1" fillId="0" borderId="3" xfId="0" applyFont="1" applyBorder="1" applyAlignment="1">
      <alignment horizontal="justify" vertical="top" wrapText="1"/>
    </xf>
    <xf numFmtId="0" fontId="7" fillId="0" borderId="0" xfId="0" applyFont="1" applyAlignment="1">
      <alignment vertical="center" wrapText="1"/>
    </xf>
    <xf numFmtId="0" fontId="5" fillId="0" borderId="0" xfId="0" applyFont="1" applyAlignment="1">
      <alignment horizontal="center"/>
    </xf>
    <xf numFmtId="215" fontId="5" fillId="0" borderId="0" xfId="0" applyNumberFormat="1" applyFont="1" applyAlignment="1">
      <alignment horizontal="center" vertical="center" wrapText="1"/>
    </xf>
    <xf numFmtId="215" fontId="5" fillId="0" borderId="0" xfId="0" applyNumberFormat="1" applyFont="1" applyBorder="1" applyAlignment="1">
      <alignment horizontal="center" vertical="center" wrapText="1"/>
    </xf>
    <xf numFmtId="0" fontId="6" fillId="0" borderId="0" xfId="0" applyFont="1" applyAlignment="1">
      <alignment horizontal="center"/>
    </xf>
    <xf numFmtId="0" fontId="6" fillId="0" borderId="13" xfId="24" applyFont="1" applyBorder="1" applyAlignment="1" applyProtection="1">
      <alignment horizontal="right"/>
      <protection locked="0"/>
    </xf>
    <xf numFmtId="0" fontId="6" fillId="0" borderId="13" xfId="22" applyFont="1" applyBorder="1" applyAlignment="1">
      <alignment horizontal="right" vertical="justify"/>
      <protection/>
    </xf>
    <xf numFmtId="49" fontId="14" fillId="0" borderId="0" xfId="21" applyNumberFormat="1" applyFont="1" applyAlignment="1">
      <alignment horizontal="center" vertical="center" wrapText="1"/>
      <protection/>
    </xf>
    <xf numFmtId="0" fontId="24" fillId="0" borderId="0" xfId="0" applyFont="1" applyAlignment="1">
      <alignment wrapText="1"/>
    </xf>
    <xf numFmtId="0" fontId="23" fillId="0" borderId="0" xfId="0" applyFont="1" applyAlignment="1">
      <alignment wrapText="1"/>
    </xf>
    <xf numFmtId="0" fontId="3" fillId="0" borderId="0" xfId="24" applyFont="1" applyBorder="1" applyAlignment="1" applyProtection="1">
      <alignment horizontal="center" vertical="top" wrapText="1"/>
      <protection locked="0"/>
    </xf>
    <xf numFmtId="49" fontId="5" fillId="0" borderId="0" xfId="21" applyNumberFormat="1" applyFont="1" applyAlignment="1">
      <alignment horizontal="center" vertical="center" wrapText="1"/>
      <protection/>
    </xf>
    <xf numFmtId="0" fontId="6" fillId="0" borderId="0" xfId="22" applyFont="1" applyAlignment="1">
      <alignment horizontal="center" vertical="justify"/>
      <protection/>
    </xf>
    <xf numFmtId="0" fontId="14" fillId="0" borderId="0" xfId="24" applyFont="1" applyBorder="1" applyAlignment="1" applyProtection="1">
      <alignment horizontal="center" vertical="top" wrapText="1"/>
      <protection locked="0"/>
    </xf>
    <xf numFmtId="0" fontId="9" fillId="0" borderId="0" xfId="0" applyFont="1" applyAlignment="1">
      <alignment horizontal="justify" wrapText="1"/>
    </xf>
    <xf numFmtId="0" fontId="17" fillId="0" borderId="0" xfId="0" applyFont="1" applyAlignment="1">
      <alignment horizontal="justify" wrapText="1"/>
    </xf>
    <xf numFmtId="0" fontId="9" fillId="0" borderId="0" xfId="0" applyFont="1" applyAlignment="1">
      <alignment horizontal="justify" vertical="top" wrapText="1"/>
    </xf>
    <xf numFmtId="0" fontId="18" fillId="0" borderId="21" xfId="0" applyFont="1" applyBorder="1" applyAlignment="1">
      <alignment horizontal="center" vertical="center" wrapText="1"/>
    </xf>
    <xf numFmtId="0" fontId="15" fillId="0" borderId="0" xfId="0" applyFont="1" applyAlignment="1">
      <alignment horizontal="justify" wrapText="1"/>
    </xf>
    <xf numFmtId="0" fontId="9" fillId="0" borderId="0" xfId="0" applyFont="1" applyAlignment="1">
      <alignment horizontal="justify" vertical="top" wrapText="1"/>
    </xf>
    <xf numFmtId="0" fontId="22" fillId="0" borderId="0" xfId="0" applyFont="1" applyAlignment="1">
      <alignment horizontal="justify" vertical="top" wrapText="1"/>
    </xf>
    <xf numFmtId="0" fontId="6" fillId="0" borderId="0" xfId="0" applyFont="1" applyAlignment="1">
      <alignment horizontal="justify" vertical="top" wrapText="1"/>
    </xf>
    <xf numFmtId="0" fontId="6" fillId="0" borderId="0" xfId="0" applyFont="1" applyAlignment="1">
      <alignment horizontal="left" vertical="top" wrapText="1"/>
    </xf>
    <xf numFmtId="0" fontId="6" fillId="0" borderId="0" xfId="0" applyFont="1" applyAlignment="1">
      <alignment horizontal="justify"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El. 7.5" xfId="21"/>
    <cellStyle name="Normal_El.7.2" xfId="22"/>
    <cellStyle name="Normal_Spravki_kod" xfId="23"/>
    <cellStyle name="Normal_Баланс" xfId="24"/>
    <cellStyle name="Normal_Отч.собств.кап."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patstroinjenering_en/" TargetMode="External" /><Relationship Id="rId7" Type="http://schemas.openxmlformats.org/officeDocument/2006/relationships/hyperlink" Target="http://www.sphold.com/en/companies/bulgarska_rosa_en/" TargetMode="External" /><Relationship Id="rId8" Type="http://schemas.openxmlformats.org/officeDocument/2006/relationships/hyperlink" Target="http://www.sphold.com/en/" TargetMode="Externa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76"/>
  <sheetViews>
    <sheetView showGridLines="0" tabSelected="1" zoomScale="75" zoomScaleNormal="75" workbookViewId="0" topLeftCell="A1">
      <selection activeCell="A1" sqref="A1:D1"/>
    </sheetView>
  </sheetViews>
  <sheetFormatPr defaultColWidth="9.140625" defaultRowHeight="12.75"/>
  <cols>
    <col min="1" max="1" width="56.140625" style="0" customWidth="1"/>
    <col min="2" max="2" width="6.57421875" style="30" bestFit="1" customWidth="1"/>
    <col min="3" max="3" width="13.8515625" style="0" customWidth="1"/>
    <col min="4" max="4" width="13.140625" style="0" bestFit="1" customWidth="1"/>
  </cols>
  <sheetData>
    <row r="1" spans="1:6" s="4" customFormat="1" ht="20.25">
      <c r="A1" s="142" t="s">
        <v>6</v>
      </c>
      <c r="B1" s="142"/>
      <c r="C1" s="142"/>
      <c r="D1" s="142"/>
      <c r="E1" s="3"/>
      <c r="F1" s="3"/>
    </row>
    <row r="2" spans="1:6" s="4" customFormat="1" ht="20.25">
      <c r="A2" s="142"/>
      <c r="B2" s="142"/>
      <c r="C2" s="142"/>
      <c r="D2" s="142"/>
      <c r="E2" s="3"/>
      <c r="F2" s="3"/>
    </row>
    <row r="3" spans="1:6" s="4" customFormat="1" ht="15" customHeight="1">
      <c r="A3" s="146" t="s">
        <v>151</v>
      </c>
      <c r="B3" s="146"/>
      <c r="C3" s="146"/>
      <c r="D3" s="146"/>
      <c r="E3" s="3"/>
      <c r="F3" s="3"/>
    </row>
    <row r="4" spans="1:6" s="4" customFormat="1" ht="15" customHeight="1">
      <c r="A4" s="147" t="s">
        <v>174</v>
      </c>
      <c r="B4" s="147"/>
      <c r="C4" s="147"/>
      <c r="D4" s="147"/>
      <c r="E4" s="3"/>
      <c r="F4" s="3"/>
    </row>
    <row r="5" spans="1:4" s="4" customFormat="1" ht="15">
      <c r="A5" s="148" t="s">
        <v>19</v>
      </c>
      <c r="B5" s="148"/>
      <c r="C5" s="148"/>
      <c r="D5" s="148"/>
    </row>
    <row r="6" spans="1:4" s="4" customFormat="1" ht="15.75">
      <c r="A6" s="12" t="s">
        <v>7</v>
      </c>
      <c r="B6" s="27" t="s">
        <v>59</v>
      </c>
      <c r="C6" s="11">
        <v>39903</v>
      </c>
      <c r="D6" s="11">
        <v>39813</v>
      </c>
    </row>
    <row r="7" spans="1:4" s="4" customFormat="1" ht="15.75">
      <c r="A7" s="149" t="s">
        <v>8</v>
      </c>
      <c r="B7" s="150"/>
      <c r="C7" s="150"/>
      <c r="D7" s="151"/>
    </row>
    <row r="8" spans="1:4" s="4" customFormat="1" ht="15">
      <c r="A8" s="8" t="s">
        <v>126</v>
      </c>
      <c r="B8" s="28"/>
      <c r="C8" s="9">
        <v>8</v>
      </c>
      <c r="D8" s="9">
        <v>8</v>
      </c>
    </row>
    <row r="9" spans="1:4" s="4" customFormat="1" ht="15">
      <c r="A9" s="48" t="s">
        <v>1</v>
      </c>
      <c r="B9" s="49">
        <v>1</v>
      </c>
      <c r="C9" s="9">
        <v>15440</v>
      </c>
      <c r="D9" s="9">
        <v>15341</v>
      </c>
    </row>
    <row r="10" spans="1:4" s="4" customFormat="1" ht="15">
      <c r="A10" s="8" t="s">
        <v>2</v>
      </c>
      <c r="B10" s="28">
        <v>1</v>
      </c>
      <c r="C10" s="9">
        <v>7916</v>
      </c>
      <c r="D10" s="9">
        <v>7916</v>
      </c>
    </row>
    <row r="11" spans="1:4" s="4" customFormat="1" ht="15">
      <c r="A11" s="8" t="s">
        <v>9</v>
      </c>
      <c r="B11" s="28">
        <v>1</v>
      </c>
      <c r="C11" s="9">
        <v>13</v>
      </c>
      <c r="D11" s="9">
        <v>13</v>
      </c>
    </row>
    <row r="12" spans="1:4" s="4" customFormat="1" ht="15">
      <c r="A12" s="8" t="s">
        <v>150</v>
      </c>
      <c r="B12" s="28">
        <v>2</v>
      </c>
      <c r="C12" s="86">
        <v>524</v>
      </c>
      <c r="D12" s="86">
        <v>524</v>
      </c>
    </row>
    <row r="13" spans="1:4" s="4" customFormat="1" ht="15">
      <c r="A13" s="8" t="s">
        <v>148</v>
      </c>
      <c r="B13" s="95">
        <v>3</v>
      </c>
      <c r="C13" s="86">
        <v>680</v>
      </c>
      <c r="D13" s="86">
        <v>680</v>
      </c>
    </row>
    <row r="14" spans="1:4" s="4" customFormat="1" ht="16.5" thickBot="1">
      <c r="A14" s="156" t="s">
        <v>127</v>
      </c>
      <c r="B14" s="157"/>
      <c r="C14" s="87">
        <f>SUM(C8:C13)</f>
        <v>24581</v>
      </c>
      <c r="D14" s="87">
        <f>SUM(D8:D13)</f>
        <v>24482</v>
      </c>
    </row>
    <row r="15" spans="1:4" s="4" customFormat="1" ht="15">
      <c r="A15" s="1"/>
      <c r="B15" s="29"/>
      <c r="C15" s="2"/>
      <c r="D15" s="2"/>
    </row>
    <row r="16" spans="1:4" s="4" customFormat="1" ht="15.75">
      <c r="A16" s="143" t="s">
        <v>10</v>
      </c>
      <c r="B16" s="144"/>
      <c r="C16" s="144"/>
      <c r="D16" s="145"/>
    </row>
    <row r="17" spans="1:4" s="4" customFormat="1" ht="15">
      <c r="A17" s="8" t="s">
        <v>4</v>
      </c>
      <c r="B17" s="28">
        <v>2</v>
      </c>
      <c r="C17" s="9">
        <v>2523</v>
      </c>
      <c r="D17" s="9">
        <v>2799</v>
      </c>
    </row>
    <row r="18" spans="1:4" s="4" customFormat="1" ht="15">
      <c r="A18" s="8" t="s">
        <v>144</v>
      </c>
      <c r="B18" s="28">
        <v>3</v>
      </c>
      <c r="C18" s="9">
        <v>500</v>
      </c>
      <c r="D18" s="9">
        <v>500</v>
      </c>
    </row>
    <row r="19" spans="1:4" s="4" customFormat="1" ht="15">
      <c r="A19" s="8" t="s">
        <v>135</v>
      </c>
      <c r="B19" s="28"/>
      <c r="C19" s="86">
        <v>82</v>
      </c>
      <c r="D19" s="86">
        <v>62</v>
      </c>
    </row>
    <row r="20" spans="1:8" s="4" customFormat="1" ht="15">
      <c r="A20" s="84" t="s">
        <v>154</v>
      </c>
      <c r="B20" s="85">
        <v>4</v>
      </c>
      <c r="C20" s="86">
        <v>468</v>
      </c>
      <c r="D20" s="86">
        <v>260</v>
      </c>
      <c r="G20" s="98"/>
      <c r="H20" s="98"/>
    </row>
    <row r="21" spans="1:8" s="4" customFormat="1" ht="15">
      <c r="A21" s="8" t="s">
        <v>5</v>
      </c>
      <c r="B21" s="85"/>
      <c r="C21" s="9">
        <v>45</v>
      </c>
      <c r="D21" s="9">
        <v>265</v>
      </c>
      <c r="G21" s="98"/>
      <c r="H21" s="5"/>
    </row>
    <row r="22" spans="1:8" s="4" customFormat="1" ht="15">
      <c r="A22" s="84" t="s">
        <v>11</v>
      </c>
      <c r="B22" s="85"/>
      <c r="C22" s="9">
        <v>6</v>
      </c>
      <c r="D22" s="9">
        <v>4</v>
      </c>
      <c r="G22" s="98"/>
      <c r="H22" s="98"/>
    </row>
    <row r="23" spans="1:4" s="4" customFormat="1" ht="16.5" thickBot="1">
      <c r="A23" s="158" t="s">
        <v>128</v>
      </c>
      <c r="B23" s="158"/>
      <c r="C23" s="87">
        <f>SUM(C17:C22)</f>
        <v>3624</v>
      </c>
      <c r="D23" s="87">
        <f>SUM(D17:D22)</f>
        <v>3890</v>
      </c>
    </row>
    <row r="24" spans="1:4" s="4" customFormat="1" ht="16.5" thickBot="1">
      <c r="A24" s="133" t="s">
        <v>142</v>
      </c>
      <c r="B24" s="134"/>
      <c r="C24" s="16">
        <f>C14+C23</f>
        <v>28205</v>
      </c>
      <c r="D24" s="16">
        <f>D14+D23</f>
        <v>28372</v>
      </c>
    </row>
    <row r="25" s="4" customFormat="1" ht="15.75" customHeight="1" thickTop="1">
      <c r="B25" s="30"/>
    </row>
    <row r="26" spans="1:4" s="4" customFormat="1" ht="15.75" customHeight="1">
      <c r="A26" s="143" t="s">
        <v>22</v>
      </c>
      <c r="B26" s="144"/>
      <c r="C26" s="144"/>
      <c r="D26" s="145"/>
    </row>
    <row r="27" spans="1:4" s="4" customFormat="1" ht="15">
      <c r="A27" s="8" t="s">
        <v>12</v>
      </c>
      <c r="B27" s="28">
        <v>5</v>
      </c>
      <c r="C27" s="9">
        <v>21000</v>
      </c>
      <c r="D27" s="9">
        <v>21000</v>
      </c>
    </row>
    <row r="28" spans="1:4" s="4" customFormat="1" ht="15">
      <c r="A28" s="8" t="s">
        <v>173</v>
      </c>
      <c r="B28" s="28">
        <v>6</v>
      </c>
      <c r="C28" s="51">
        <v>-221</v>
      </c>
      <c r="D28" s="51">
        <v>-137</v>
      </c>
    </row>
    <row r="29" spans="1:4" s="4" customFormat="1" ht="15">
      <c r="A29" s="8" t="s">
        <v>20</v>
      </c>
      <c r="B29" s="28"/>
      <c r="C29" s="9">
        <v>5304</v>
      </c>
      <c r="D29" s="9">
        <v>5349</v>
      </c>
    </row>
    <row r="30" spans="1:4" s="4" customFormat="1" ht="15">
      <c r="A30" s="8" t="s">
        <v>13</v>
      </c>
      <c r="B30" s="28"/>
      <c r="C30" s="9">
        <v>648</v>
      </c>
      <c r="D30" s="9">
        <v>0</v>
      </c>
    </row>
    <row r="31" spans="1:4" s="4" customFormat="1" ht="15">
      <c r="A31" s="8" t="s">
        <v>14</v>
      </c>
      <c r="B31" s="28"/>
      <c r="C31" s="96">
        <v>-50</v>
      </c>
      <c r="D31" s="96">
        <v>648</v>
      </c>
    </row>
    <row r="32" spans="1:4" s="4" customFormat="1" ht="16.5" thickBot="1">
      <c r="A32" s="135" t="s">
        <v>15</v>
      </c>
      <c r="B32" s="136"/>
      <c r="C32" s="87">
        <f>SUM(C27:C31)</f>
        <v>26681</v>
      </c>
      <c r="D32" s="87">
        <f>SUM(D27:D31)</f>
        <v>26860</v>
      </c>
    </row>
    <row r="33" spans="1:4" s="4" customFormat="1" ht="15">
      <c r="A33" s="7"/>
      <c r="B33" s="29"/>
      <c r="C33" s="2"/>
      <c r="D33" s="2"/>
    </row>
    <row r="34" spans="1:4" s="4" customFormat="1" ht="15.75">
      <c r="A34" s="152" t="s">
        <v>21</v>
      </c>
      <c r="B34" s="153"/>
      <c r="C34" s="153"/>
      <c r="D34" s="154"/>
    </row>
    <row r="35" spans="1:4" s="4" customFormat="1" ht="15.75">
      <c r="A35" s="14" t="s">
        <v>0</v>
      </c>
      <c r="B35" s="31"/>
      <c r="C35" s="10">
        <v>0</v>
      </c>
      <c r="D35" s="10">
        <v>0</v>
      </c>
    </row>
    <row r="36" spans="1:4" s="4" customFormat="1" ht="15">
      <c r="A36" s="5"/>
      <c r="B36" s="32"/>
      <c r="C36" s="6"/>
      <c r="D36" s="6"/>
    </row>
    <row r="37" spans="1:4" s="4" customFormat="1" ht="15.75">
      <c r="A37" s="143" t="s">
        <v>3</v>
      </c>
      <c r="B37" s="144"/>
      <c r="C37" s="144"/>
      <c r="D37" s="145"/>
    </row>
    <row r="38" spans="1:4" s="4" customFormat="1" ht="15">
      <c r="A38" s="17" t="s">
        <v>16</v>
      </c>
      <c r="B38" s="28">
        <v>7</v>
      </c>
      <c r="C38" s="9">
        <v>465</v>
      </c>
      <c r="D38" s="9">
        <v>465</v>
      </c>
    </row>
    <row r="39" spans="1:4" s="4" customFormat="1" ht="15">
      <c r="A39" s="17" t="s">
        <v>156</v>
      </c>
      <c r="B39" s="28">
        <v>8</v>
      </c>
      <c r="C39" s="9">
        <v>1055</v>
      </c>
      <c r="D39" s="9">
        <v>1043</v>
      </c>
    </row>
    <row r="40" spans="1:4" s="4" customFormat="1" ht="15">
      <c r="A40" s="80" t="s">
        <v>17</v>
      </c>
      <c r="B40" s="81">
        <v>9</v>
      </c>
      <c r="C40" s="82">
        <v>4</v>
      </c>
      <c r="D40" s="82">
        <v>4</v>
      </c>
    </row>
    <row r="41" spans="1:4" s="4" customFormat="1" ht="15.75">
      <c r="A41" s="137" t="s">
        <v>136</v>
      </c>
      <c r="B41" s="137"/>
      <c r="C41" s="10">
        <f>SUM(C38:C40)</f>
        <v>1524</v>
      </c>
      <c r="D41" s="10">
        <f>SUM(D38:D40)</f>
        <v>1512</v>
      </c>
    </row>
    <row r="42" spans="1:4" s="4" customFormat="1" ht="16.5" thickBot="1">
      <c r="A42" s="135" t="s">
        <v>18</v>
      </c>
      <c r="B42" s="136"/>
      <c r="C42" s="87">
        <f>C35+C41</f>
        <v>1524</v>
      </c>
      <c r="D42" s="87">
        <f>D35+D41</f>
        <v>1512</v>
      </c>
    </row>
    <row r="43" spans="1:4" s="4" customFormat="1" ht="16.5" thickBot="1">
      <c r="A43" s="88"/>
      <c r="B43" s="89"/>
      <c r="C43" s="90"/>
      <c r="D43" s="91"/>
    </row>
    <row r="44" spans="1:4" s="4" customFormat="1" ht="15.75">
      <c r="A44" s="138" t="s">
        <v>143</v>
      </c>
      <c r="B44" s="139"/>
      <c r="C44" s="108">
        <f>C32+C42</f>
        <v>28205</v>
      </c>
      <c r="D44" s="108">
        <f>D32+D42</f>
        <v>28372</v>
      </c>
    </row>
    <row r="45" spans="1:4" s="4" customFormat="1" ht="15">
      <c r="A45" s="113" t="s">
        <v>165</v>
      </c>
      <c r="B45" s="110">
        <v>10</v>
      </c>
      <c r="C45" s="111">
        <v>4303</v>
      </c>
      <c r="D45" s="109"/>
    </row>
    <row r="46" spans="1:4" s="4" customFormat="1" ht="15">
      <c r="A46" s="98"/>
      <c r="B46" s="112"/>
      <c r="C46" s="98"/>
      <c r="D46" s="98"/>
    </row>
    <row r="47" spans="1:4" s="4" customFormat="1" ht="15">
      <c r="A47" s="19" t="s">
        <v>24</v>
      </c>
      <c r="B47" s="29"/>
      <c r="C47" s="155" t="s">
        <v>23</v>
      </c>
      <c r="D47" s="155"/>
    </row>
    <row r="48" spans="1:4" s="4" customFormat="1" ht="15">
      <c r="A48" s="19" t="s">
        <v>181</v>
      </c>
      <c r="B48" s="29"/>
      <c r="C48" s="19"/>
      <c r="D48" s="20"/>
    </row>
    <row r="49" s="4" customFormat="1" ht="15">
      <c r="B49" s="30"/>
    </row>
    <row r="50" s="4" customFormat="1" ht="15">
      <c r="B50" s="30"/>
    </row>
    <row r="51" s="4" customFormat="1" ht="15">
      <c r="B51" s="30"/>
    </row>
    <row r="52" s="4" customFormat="1" ht="15">
      <c r="B52" s="30"/>
    </row>
    <row r="53" s="4" customFormat="1" ht="15">
      <c r="B53" s="30"/>
    </row>
    <row r="54" s="4" customFormat="1" ht="15">
      <c r="B54" s="30"/>
    </row>
    <row r="55" s="4" customFormat="1" ht="15">
      <c r="B55" s="30"/>
    </row>
    <row r="56" s="4" customFormat="1" ht="15">
      <c r="B56" s="30"/>
    </row>
    <row r="57" s="4" customFormat="1" ht="15">
      <c r="B57" s="30"/>
    </row>
    <row r="58" s="4" customFormat="1" ht="15">
      <c r="B58" s="30"/>
    </row>
    <row r="59" s="4" customFormat="1" ht="15">
      <c r="B59" s="30"/>
    </row>
    <row r="60" s="4" customFormat="1" ht="15">
      <c r="B60" s="30"/>
    </row>
    <row r="61" s="4" customFormat="1" ht="15">
      <c r="B61" s="30"/>
    </row>
    <row r="62" s="4" customFormat="1" ht="15">
      <c r="B62" s="30"/>
    </row>
    <row r="63" s="4" customFormat="1" ht="15">
      <c r="B63" s="30"/>
    </row>
    <row r="64" s="4" customFormat="1" ht="15">
      <c r="B64" s="30"/>
    </row>
    <row r="65" s="4" customFormat="1" ht="15">
      <c r="B65" s="30"/>
    </row>
    <row r="66" s="4" customFormat="1" ht="15">
      <c r="B66" s="30"/>
    </row>
    <row r="67" s="4" customFormat="1" ht="15">
      <c r="B67" s="30"/>
    </row>
    <row r="68" s="4" customFormat="1" ht="15">
      <c r="B68" s="30"/>
    </row>
    <row r="69" s="4" customFormat="1" ht="15">
      <c r="B69" s="30"/>
    </row>
    <row r="70" s="4" customFormat="1" ht="15">
      <c r="B70" s="30"/>
    </row>
    <row r="71" s="4" customFormat="1" ht="15">
      <c r="B71" s="30"/>
    </row>
    <row r="72" s="4" customFormat="1" ht="15">
      <c r="B72" s="30"/>
    </row>
    <row r="73" s="4" customFormat="1" ht="15">
      <c r="B73" s="30"/>
    </row>
    <row r="74" s="4" customFormat="1" ht="15">
      <c r="B74" s="30"/>
    </row>
    <row r="75" s="4" customFormat="1" ht="15">
      <c r="B75" s="30"/>
    </row>
    <row r="76" s="4" customFormat="1" ht="15">
      <c r="B76" s="30"/>
    </row>
  </sheetData>
  <mergeCells count="18">
    <mergeCell ref="C47:D47"/>
    <mergeCell ref="A2:D2"/>
    <mergeCell ref="A14:B14"/>
    <mergeCell ref="A23:B23"/>
    <mergeCell ref="A24:B24"/>
    <mergeCell ref="A32:B32"/>
    <mergeCell ref="A41:B41"/>
    <mergeCell ref="A42:B42"/>
    <mergeCell ref="A44:B44"/>
    <mergeCell ref="A1:D1"/>
    <mergeCell ref="A37:D37"/>
    <mergeCell ref="A3:D3"/>
    <mergeCell ref="A4:D4"/>
    <mergeCell ref="A5:D5"/>
    <mergeCell ref="A7:D7"/>
    <mergeCell ref="A16:D16"/>
    <mergeCell ref="A26:D26"/>
    <mergeCell ref="A34:D34"/>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22:D22 C8:D8 C11:D13 C27:D27 C29:D29 C17:D20 C38:D40">
      <formula1>0</formula1>
      <formula2>9999999999999990</formula2>
    </dataValidation>
  </dataValidations>
  <hyperlinks>
    <hyperlink ref="A1:D1" r:id="rId1" display="STARA PLANINA HOLD Pls"/>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E27"/>
  <sheetViews>
    <sheetView showGridLines="0" zoomScale="75" zoomScaleNormal="75" workbookViewId="0" topLeftCell="A1">
      <selection activeCell="A1" sqref="A1:C1"/>
    </sheetView>
  </sheetViews>
  <sheetFormatPr defaultColWidth="9.140625" defaultRowHeight="12.75"/>
  <cols>
    <col min="1" max="1" width="58.140625" style="0" customWidth="1"/>
    <col min="2" max="2" width="14.421875" style="0" customWidth="1"/>
    <col min="3" max="3" width="16.8515625" style="0" customWidth="1"/>
  </cols>
  <sheetData>
    <row r="1" spans="1:5" s="4" customFormat="1" ht="20.25">
      <c r="A1" s="142" t="s">
        <v>6</v>
      </c>
      <c r="B1" s="142"/>
      <c r="C1" s="142"/>
      <c r="D1" s="3"/>
      <c r="E1" s="3"/>
    </row>
    <row r="2" spans="1:5" s="4" customFormat="1" ht="20.25">
      <c r="A2" s="142"/>
      <c r="B2" s="142"/>
      <c r="C2" s="142"/>
      <c r="D2" s="3"/>
      <c r="E2" s="3"/>
    </row>
    <row r="3" spans="1:5" s="4" customFormat="1" ht="15" customHeight="1">
      <c r="A3" s="146" t="s">
        <v>152</v>
      </c>
      <c r="B3" s="146"/>
      <c r="C3" s="146"/>
      <c r="D3" s="3"/>
      <c r="E3" s="3"/>
    </row>
    <row r="4" spans="1:5" s="4" customFormat="1" ht="15" customHeight="1">
      <c r="A4" s="147" t="s">
        <v>174</v>
      </c>
      <c r="B4" s="147"/>
      <c r="C4" s="147"/>
      <c r="D4" s="57"/>
      <c r="E4" s="3"/>
    </row>
    <row r="5" spans="1:3" s="4" customFormat="1" ht="15">
      <c r="A5" s="148" t="s">
        <v>19</v>
      </c>
      <c r="B5" s="148"/>
      <c r="C5" s="148"/>
    </row>
    <row r="6" spans="1:3" s="4" customFormat="1" ht="15.75">
      <c r="A6" s="12"/>
      <c r="B6" s="11">
        <v>39903</v>
      </c>
      <c r="C6" s="11">
        <v>39538</v>
      </c>
    </row>
    <row r="7" spans="1:3" s="4" customFormat="1" ht="15">
      <c r="A7" s="17" t="s">
        <v>137</v>
      </c>
      <c r="B7" s="50">
        <v>0</v>
      </c>
      <c r="C7" s="50">
        <v>0</v>
      </c>
    </row>
    <row r="8" spans="1:3" ht="15">
      <c r="A8" s="17" t="s">
        <v>25</v>
      </c>
      <c r="B8" s="50">
        <v>8</v>
      </c>
      <c r="C8" s="50">
        <v>0</v>
      </c>
    </row>
    <row r="9" spans="1:3" ht="15">
      <c r="A9" s="56" t="s">
        <v>131</v>
      </c>
      <c r="B9" s="50">
        <v>59</v>
      </c>
      <c r="C9" s="50">
        <v>54</v>
      </c>
    </row>
    <row r="10" spans="1:3" ht="15">
      <c r="A10" s="17" t="s">
        <v>157</v>
      </c>
      <c r="B10" s="92">
        <v>0</v>
      </c>
      <c r="C10" s="92">
        <v>0</v>
      </c>
    </row>
    <row r="11" spans="1:3" ht="15">
      <c r="A11" s="17" t="s">
        <v>132</v>
      </c>
      <c r="B11" s="92">
        <v>-10</v>
      </c>
      <c r="C11" s="92">
        <v>-12</v>
      </c>
    </row>
    <row r="12" spans="1:3" ht="15">
      <c r="A12" s="17" t="s">
        <v>161</v>
      </c>
      <c r="B12" s="93">
        <v>0</v>
      </c>
      <c r="C12" s="93">
        <v>0</v>
      </c>
    </row>
    <row r="13" spans="1:3" ht="15">
      <c r="A13" s="17" t="s">
        <v>130</v>
      </c>
      <c r="B13" s="93">
        <v>-99</v>
      </c>
      <c r="C13" s="93">
        <v>-96</v>
      </c>
    </row>
    <row r="14" spans="1:3" ht="15">
      <c r="A14" s="17" t="s">
        <v>129</v>
      </c>
      <c r="B14" s="92">
        <v>-8</v>
      </c>
      <c r="C14" s="92">
        <v>-10</v>
      </c>
    </row>
    <row r="15" spans="1:3" s="76" customFormat="1" ht="15.75">
      <c r="A15" s="23"/>
      <c r="B15" s="6"/>
      <c r="C15" s="6"/>
    </row>
    <row r="16" spans="1:3" ht="15.75">
      <c r="A16" s="13" t="s">
        <v>26</v>
      </c>
      <c r="B16" s="103">
        <f>SUM(B7:B15)</f>
        <v>-50</v>
      </c>
      <c r="C16" s="103">
        <f>SUM(C7:C15)</f>
        <v>-64</v>
      </c>
    </row>
    <row r="17" spans="1:3" s="76" customFormat="1" ht="15.75">
      <c r="A17" s="23"/>
      <c r="B17" s="104"/>
      <c r="C17" s="103"/>
    </row>
    <row r="18" spans="1:3" ht="15.75">
      <c r="A18" s="13" t="s">
        <v>27</v>
      </c>
      <c r="B18" s="103">
        <f>B16</f>
        <v>-50</v>
      </c>
      <c r="C18" s="103">
        <f>C16</f>
        <v>-64</v>
      </c>
    </row>
    <row r="19" spans="1:3" s="76" customFormat="1" ht="15.75">
      <c r="A19" s="23"/>
      <c r="B19" s="104"/>
      <c r="C19" s="103"/>
    </row>
    <row r="20" spans="1:3" ht="15.75">
      <c r="A20" s="17" t="s">
        <v>28</v>
      </c>
      <c r="B20" s="96"/>
      <c r="C20" s="103"/>
    </row>
    <row r="21" spans="1:3" ht="15.75">
      <c r="A21" s="22" t="s">
        <v>29</v>
      </c>
      <c r="B21" s="103">
        <f>B18-B20</f>
        <v>-50</v>
      </c>
      <c r="C21" s="103">
        <f>C18-C20</f>
        <v>-64</v>
      </c>
    </row>
    <row r="22" spans="1:3" s="76" customFormat="1" ht="16.5" thickBot="1">
      <c r="A22" s="77"/>
      <c r="B22" s="105"/>
      <c r="C22" s="105"/>
    </row>
    <row r="23" spans="1:3" ht="17.25" thickBot="1" thickTop="1">
      <c r="A23" s="15" t="s">
        <v>30</v>
      </c>
      <c r="B23" s="106">
        <f>B21/21000</f>
        <v>-0.002380952380952381</v>
      </c>
      <c r="C23" s="106">
        <f>C21/21000</f>
        <v>-0.0030476190476190477</v>
      </c>
    </row>
    <row r="24" spans="1:3" ht="16.5" thickTop="1">
      <c r="A24" s="23"/>
      <c r="B24" s="24"/>
      <c r="C24" s="24"/>
    </row>
    <row r="26" spans="1:3" s="4" customFormat="1" ht="15">
      <c r="A26" s="19" t="s">
        <v>24</v>
      </c>
      <c r="B26" s="155" t="s">
        <v>23</v>
      </c>
      <c r="C26" s="155"/>
    </row>
    <row r="27" spans="1:3" s="4" customFormat="1" ht="15">
      <c r="A27" s="19"/>
      <c r="B27" s="19"/>
      <c r="C27" s="20"/>
    </row>
  </sheetData>
  <mergeCells count="6">
    <mergeCell ref="B26:C26"/>
    <mergeCell ref="A1:C1"/>
    <mergeCell ref="A3:C3"/>
    <mergeCell ref="A5:C5"/>
    <mergeCell ref="A2:C2"/>
    <mergeCell ref="A4:C4"/>
  </mergeCells>
  <hyperlinks>
    <hyperlink ref="A1:C1" r:id="rId1" display="STARA PLANINA HOLD Pls"/>
  </hyperlinks>
  <printOptions horizontalCentered="1"/>
  <pageMargins left="0.3937007874015748" right="0.3937007874015748" top="0.984251968503937" bottom="0.5905511811023623" header="0.5118110236220472" footer="0.5118110236220472"/>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E43"/>
  <sheetViews>
    <sheetView showGridLines="0" zoomScale="75" zoomScaleNormal="75" workbookViewId="0" topLeftCell="A1">
      <selection activeCell="A1" sqref="A1:C1"/>
    </sheetView>
  </sheetViews>
  <sheetFormatPr defaultColWidth="9.140625" defaultRowHeight="12.75"/>
  <cols>
    <col min="1" max="1" width="72.00390625" style="0" customWidth="1"/>
    <col min="2" max="3" width="13.140625" style="0" bestFit="1" customWidth="1"/>
  </cols>
  <sheetData>
    <row r="1" spans="1:5" s="4" customFormat="1" ht="20.25">
      <c r="A1" s="142" t="s">
        <v>6</v>
      </c>
      <c r="B1" s="142"/>
      <c r="C1" s="142"/>
      <c r="D1" s="3"/>
      <c r="E1" s="3"/>
    </row>
    <row r="2" spans="1:5" s="4" customFormat="1" ht="20.25">
      <c r="A2" s="142"/>
      <c r="B2" s="142"/>
      <c r="C2" s="142"/>
      <c r="D2" s="3"/>
      <c r="E2" s="3"/>
    </row>
    <row r="3" spans="1:5" s="4" customFormat="1" ht="15" customHeight="1">
      <c r="A3" s="146" t="s">
        <v>43</v>
      </c>
      <c r="B3" s="146"/>
      <c r="C3" s="146"/>
      <c r="D3" s="3"/>
      <c r="E3" s="3"/>
    </row>
    <row r="4" spans="1:5" s="4" customFormat="1" ht="15" customHeight="1">
      <c r="A4" s="147" t="s">
        <v>174</v>
      </c>
      <c r="B4" s="147"/>
      <c r="C4" s="147"/>
      <c r="D4" s="57"/>
      <c r="E4" s="3"/>
    </row>
    <row r="5" spans="1:5" s="4" customFormat="1" ht="15" customHeight="1">
      <c r="A5" s="107"/>
      <c r="B5" s="107"/>
      <c r="C5" s="107"/>
      <c r="D5" s="57"/>
      <c r="E5" s="3"/>
    </row>
    <row r="6" spans="1:3" s="4" customFormat="1" ht="15">
      <c r="A6" s="148" t="s">
        <v>19</v>
      </c>
      <c r="B6" s="148"/>
      <c r="C6" s="148"/>
    </row>
    <row r="7" spans="1:3" ht="15.75">
      <c r="A7" s="13" t="s">
        <v>44</v>
      </c>
      <c r="B7" s="11">
        <v>39903</v>
      </c>
      <c r="C7" s="11">
        <v>39538</v>
      </c>
    </row>
    <row r="8" spans="1:3" ht="15">
      <c r="A8" s="17" t="s">
        <v>31</v>
      </c>
      <c r="B8" s="51">
        <v>-17</v>
      </c>
      <c r="C8" s="51">
        <v>-19</v>
      </c>
    </row>
    <row r="9" spans="1:3" ht="15">
      <c r="A9" s="17" t="s">
        <v>158</v>
      </c>
      <c r="B9" s="51">
        <v>-200</v>
      </c>
      <c r="C9" s="51">
        <v>0</v>
      </c>
    </row>
    <row r="10" spans="1:3" ht="15">
      <c r="A10" s="17" t="s">
        <v>32</v>
      </c>
      <c r="B10" s="51">
        <v>-101</v>
      </c>
      <c r="C10" s="51">
        <v>-98</v>
      </c>
    </row>
    <row r="11" spans="1:3" ht="15">
      <c r="A11" s="17" t="s">
        <v>33</v>
      </c>
      <c r="B11" s="51">
        <v>-1</v>
      </c>
      <c r="C11" s="51">
        <v>-1</v>
      </c>
    </row>
    <row r="12" spans="1:3" ht="15">
      <c r="A12" s="80" t="s">
        <v>145</v>
      </c>
      <c r="B12" s="94">
        <v>0</v>
      </c>
      <c r="C12" s="94">
        <v>3</v>
      </c>
    </row>
    <row r="13" spans="1:3" ht="15.75" thickBot="1">
      <c r="A13" s="18" t="s">
        <v>45</v>
      </c>
      <c r="B13" s="52">
        <v>1</v>
      </c>
      <c r="C13" s="52">
        <v>0</v>
      </c>
    </row>
    <row r="14" spans="1:3" ht="15.75">
      <c r="A14" s="22" t="s">
        <v>34</v>
      </c>
      <c r="B14" s="83">
        <f>SUM(B8:B13)</f>
        <v>-318</v>
      </c>
      <c r="C14" s="83">
        <f>SUM(C8:C13)</f>
        <v>-115</v>
      </c>
    </row>
    <row r="15" spans="1:3" ht="15">
      <c r="A15" s="21"/>
      <c r="B15" s="51"/>
      <c r="C15" s="51"/>
    </row>
    <row r="16" spans="1:3" ht="15.75">
      <c r="A16" s="25" t="s">
        <v>47</v>
      </c>
      <c r="B16" s="13"/>
      <c r="C16" s="13"/>
    </row>
    <row r="17" spans="1:3" ht="15">
      <c r="A17" s="17" t="s">
        <v>35</v>
      </c>
      <c r="B17" s="51">
        <v>-1</v>
      </c>
      <c r="C17" s="51">
        <v>0</v>
      </c>
    </row>
    <row r="18" spans="1:3" ht="15">
      <c r="A18" s="80" t="s">
        <v>139</v>
      </c>
      <c r="B18" s="51">
        <v>0</v>
      </c>
      <c r="C18" s="51">
        <v>-630</v>
      </c>
    </row>
    <row r="19" spans="1:3" ht="15">
      <c r="A19" s="17" t="s">
        <v>138</v>
      </c>
      <c r="B19" s="51">
        <v>200</v>
      </c>
      <c r="C19" s="51">
        <v>650</v>
      </c>
    </row>
    <row r="20" spans="1:3" ht="15">
      <c r="A20" s="80" t="s">
        <v>146</v>
      </c>
      <c r="B20" s="51">
        <v>29</v>
      </c>
      <c r="C20" s="51">
        <v>67</v>
      </c>
    </row>
    <row r="21" spans="1:3" ht="15">
      <c r="A21" s="80" t="s">
        <v>48</v>
      </c>
      <c r="B21" s="51">
        <v>-99</v>
      </c>
      <c r="C21" s="51">
        <v>0</v>
      </c>
    </row>
    <row r="22" spans="1:3" ht="15">
      <c r="A22" s="17" t="s">
        <v>36</v>
      </c>
      <c r="B22" s="51"/>
      <c r="C22" s="51"/>
    </row>
    <row r="23" spans="1:3" ht="15.75" thickBot="1">
      <c r="A23" s="18" t="s">
        <v>46</v>
      </c>
      <c r="B23" s="52">
        <v>98</v>
      </c>
      <c r="C23" s="52">
        <v>211</v>
      </c>
    </row>
    <row r="24" spans="1:3" ht="15.75">
      <c r="A24" s="53" t="s">
        <v>37</v>
      </c>
      <c r="B24" s="83">
        <f>SUM(B17:B23)</f>
        <v>227</v>
      </c>
      <c r="C24" s="83">
        <f>SUM(C17:C23)</f>
        <v>298</v>
      </c>
    </row>
    <row r="25" spans="1:3" ht="15">
      <c r="A25" s="21"/>
      <c r="B25" s="51"/>
      <c r="C25" s="51"/>
    </row>
    <row r="26" spans="1:3" ht="15.75">
      <c r="A26" s="13" t="s">
        <v>38</v>
      </c>
      <c r="B26" s="51"/>
      <c r="C26" s="51"/>
    </row>
    <row r="27" spans="1:3" ht="15">
      <c r="A27" s="8" t="s">
        <v>173</v>
      </c>
      <c r="B27" s="51">
        <v>-128</v>
      </c>
      <c r="C27" s="51"/>
    </row>
    <row r="28" spans="1:3" ht="15">
      <c r="A28" s="17" t="s">
        <v>50</v>
      </c>
      <c r="B28" s="51">
        <v>0</v>
      </c>
      <c r="C28" s="51">
        <v>0</v>
      </c>
    </row>
    <row r="29" spans="1:3" ht="15">
      <c r="A29" s="17" t="s">
        <v>51</v>
      </c>
      <c r="B29" s="51">
        <v>0</v>
      </c>
      <c r="C29" s="51">
        <v>0</v>
      </c>
    </row>
    <row r="30" spans="1:3" ht="15.75" thickBot="1">
      <c r="A30" s="18" t="s">
        <v>49</v>
      </c>
      <c r="B30" s="52">
        <v>-1</v>
      </c>
      <c r="C30" s="52">
        <v>-6</v>
      </c>
    </row>
    <row r="31" spans="1:3" ht="15.75">
      <c r="A31" s="22" t="s">
        <v>39</v>
      </c>
      <c r="B31" s="83">
        <f>SUM(B27:B30)</f>
        <v>-129</v>
      </c>
      <c r="C31" s="83">
        <f>SUM(C28:C30)</f>
        <v>-6</v>
      </c>
    </row>
    <row r="32" spans="1:3" ht="15">
      <c r="A32" s="21"/>
      <c r="B32" s="51"/>
      <c r="C32" s="51"/>
    </row>
    <row r="33" spans="1:3" ht="15">
      <c r="A33" s="17" t="s">
        <v>41</v>
      </c>
      <c r="B33" s="51">
        <f>B14+B24+B31</f>
        <v>-220</v>
      </c>
      <c r="C33" s="51">
        <f>C14+C24+C31</f>
        <v>177</v>
      </c>
    </row>
    <row r="34" spans="1:3" ht="15">
      <c r="A34" s="17" t="s">
        <v>40</v>
      </c>
      <c r="B34" s="51">
        <v>265</v>
      </c>
      <c r="C34" s="51">
        <v>381</v>
      </c>
    </row>
    <row r="35" spans="1:3" s="100" customFormat="1" ht="15.75" thickBot="1">
      <c r="A35" s="101"/>
      <c r="B35" s="52"/>
      <c r="C35" s="52"/>
    </row>
    <row r="36" spans="1:3" ht="15.75">
      <c r="A36" s="22" t="s">
        <v>42</v>
      </c>
      <c r="B36" s="99">
        <f>B34+B33</f>
        <v>45</v>
      </c>
      <c r="C36" s="99">
        <f>C34+C33</f>
        <v>558</v>
      </c>
    </row>
    <row r="39" spans="1:3" s="4" customFormat="1" ht="15">
      <c r="A39" s="19" t="s">
        <v>24</v>
      </c>
      <c r="B39" s="155" t="s">
        <v>23</v>
      </c>
      <c r="C39" s="155"/>
    </row>
    <row r="40" spans="1:3" s="4" customFormat="1" ht="15">
      <c r="A40" s="19"/>
      <c r="B40" s="19"/>
      <c r="C40" s="20"/>
    </row>
    <row r="43" ht="15">
      <c r="A43" s="102"/>
    </row>
  </sheetData>
  <mergeCells count="6">
    <mergeCell ref="B39:C39"/>
    <mergeCell ref="A1:C1"/>
    <mergeCell ref="A3:C3"/>
    <mergeCell ref="A6:C6"/>
    <mergeCell ref="A2:C2"/>
    <mergeCell ref="A4:C4"/>
  </mergeCells>
  <dataValidations count="1">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22:C32 B8:C18 B34:C34">
      <formula1>-999999999999999</formula1>
      <formula2>999999999</formula2>
    </dataValidation>
  </dataValidations>
  <hyperlinks>
    <hyperlink ref="A1:D1" r:id="rId1" display="STARA PLANINA HOLD Pls"/>
  </hyperlinks>
  <printOptions horizontalCentered="1"/>
  <pageMargins left="0.33" right="0.25" top="0.984251968503937" bottom="0.7874015748031497" header="0.31496062992125984" footer="0.31496062992125984"/>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G52"/>
  <sheetViews>
    <sheetView showGridLines="0" zoomScale="75" zoomScaleNormal="75" workbookViewId="0" topLeftCell="A1">
      <selection activeCell="A1" sqref="A1:G1"/>
    </sheetView>
  </sheetViews>
  <sheetFormatPr defaultColWidth="9.140625" defaultRowHeight="12.75"/>
  <cols>
    <col min="1" max="1" width="36.140625" style="4" customWidth="1"/>
    <col min="2" max="2" width="10.28125" style="4" customWidth="1"/>
    <col min="3" max="3" width="0" style="4" hidden="1" customWidth="1"/>
    <col min="4" max="4" width="14.57421875" style="4" customWidth="1"/>
    <col min="5" max="5" width="11.140625" style="4" customWidth="1"/>
    <col min="6" max="6" width="14.28125" style="4" customWidth="1"/>
    <col min="7" max="7" width="12.57421875" style="4" customWidth="1"/>
    <col min="8" max="16384" width="9.140625" style="4" customWidth="1"/>
  </cols>
  <sheetData>
    <row r="1" spans="1:7" ht="20.25">
      <c r="A1" s="142" t="s">
        <v>6</v>
      </c>
      <c r="B1" s="142"/>
      <c r="C1" s="142"/>
      <c r="D1" s="142"/>
      <c r="E1" s="142"/>
      <c r="F1" s="142"/>
      <c r="G1" s="142"/>
    </row>
    <row r="2" spans="1:7" ht="20.25">
      <c r="A2" s="142"/>
      <c r="B2" s="142"/>
      <c r="C2" s="142"/>
      <c r="D2" s="142"/>
      <c r="E2" s="142"/>
      <c r="F2" s="142"/>
      <c r="G2" s="142"/>
    </row>
    <row r="3" spans="1:7" ht="15.75">
      <c r="A3" s="160" t="s">
        <v>134</v>
      </c>
      <c r="B3" s="160"/>
      <c r="C3" s="160"/>
      <c r="D3" s="160"/>
      <c r="E3" s="160"/>
      <c r="F3" s="160"/>
      <c r="G3" s="160"/>
    </row>
    <row r="4" spans="1:7" ht="15">
      <c r="A4" s="163" t="s">
        <v>174</v>
      </c>
      <c r="B4" s="163"/>
      <c r="C4" s="163"/>
      <c r="D4" s="163"/>
      <c r="E4" s="163"/>
      <c r="F4" s="163"/>
      <c r="G4" s="163"/>
    </row>
    <row r="5" spans="1:5" ht="15">
      <c r="A5" s="54"/>
      <c r="B5" s="54"/>
      <c r="C5" s="54"/>
      <c r="D5" s="54"/>
      <c r="E5" s="54"/>
    </row>
    <row r="6" spans="1:7" ht="33" customHeight="1">
      <c r="A6" s="54"/>
      <c r="B6" s="148"/>
      <c r="C6" s="148"/>
      <c r="D6" s="148"/>
      <c r="E6" s="164" t="s">
        <v>19</v>
      </c>
      <c r="F6" s="164"/>
      <c r="G6" s="164"/>
    </row>
    <row r="7" spans="1:7" ht="42.75">
      <c r="A7" s="115"/>
      <c r="B7" s="72" t="s">
        <v>101</v>
      </c>
      <c r="C7" s="72" t="s">
        <v>102</v>
      </c>
      <c r="D7" s="72" t="s">
        <v>103</v>
      </c>
      <c r="E7" s="72" t="s">
        <v>104</v>
      </c>
      <c r="F7" s="72" t="s">
        <v>105</v>
      </c>
      <c r="G7" s="75" t="s">
        <v>96</v>
      </c>
    </row>
    <row r="8" spans="1:7" ht="15" customHeight="1" hidden="1">
      <c r="A8" s="71" t="s">
        <v>106</v>
      </c>
      <c r="B8" s="116">
        <v>6575</v>
      </c>
      <c r="C8" s="116" t="s">
        <v>107</v>
      </c>
      <c r="D8" s="116">
        <v>40</v>
      </c>
      <c r="E8" s="116">
        <f>657+11926+304</f>
        <v>12887</v>
      </c>
      <c r="F8" s="116">
        <f>33450-1723</f>
        <v>31727</v>
      </c>
      <c r="G8" s="116">
        <f>SUM(B8:F8)</f>
        <v>51229</v>
      </c>
    </row>
    <row r="9" spans="1:7" ht="31.5" hidden="1">
      <c r="A9" s="117" t="s">
        <v>108</v>
      </c>
      <c r="B9" s="118"/>
      <c r="C9" s="118"/>
      <c r="D9" s="118"/>
      <c r="E9" s="118"/>
      <c r="F9" s="119"/>
      <c r="G9" s="119">
        <f>SUM(B9:F9)</f>
        <v>0</v>
      </c>
    </row>
    <row r="10" spans="1:7" ht="15" hidden="1">
      <c r="A10" s="120" t="s">
        <v>109</v>
      </c>
      <c r="B10" s="121">
        <f>SUM(B8:B9)</f>
        <v>6575</v>
      </c>
      <c r="C10" s="121">
        <f>SUM(C8:C9)</f>
        <v>0</v>
      </c>
      <c r="D10" s="121">
        <f>SUM(D8:D9)</f>
        <v>40</v>
      </c>
      <c r="E10" s="121">
        <f>SUM(E8:E9)</f>
        <v>12887</v>
      </c>
      <c r="F10" s="121">
        <f>SUM(F8:F9)</f>
        <v>31727</v>
      </c>
      <c r="G10" s="121">
        <f>SUM(B10:F10)</f>
        <v>51229</v>
      </c>
    </row>
    <row r="11" spans="1:7" ht="15.75" hidden="1">
      <c r="A11" s="117"/>
      <c r="B11" s="116"/>
      <c r="C11" s="116"/>
      <c r="D11" s="116"/>
      <c r="E11" s="116"/>
      <c r="F11" s="116"/>
      <c r="G11" s="116"/>
    </row>
    <row r="12" spans="1:7" ht="15.75" hidden="1">
      <c r="A12" s="120" t="s">
        <v>110</v>
      </c>
      <c r="B12" s="116"/>
      <c r="C12" s="116"/>
      <c r="D12" s="121"/>
      <c r="E12" s="116"/>
      <c r="F12" s="116"/>
      <c r="G12" s="121">
        <f aca="true" t="shared" si="0" ref="G12:G20">SUM(B12:F12)</f>
        <v>0</v>
      </c>
    </row>
    <row r="13" spans="1:7" ht="30" hidden="1">
      <c r="A13" s="120" t="s">
        <v>111</v>
      </c>
      <c r="B13" s="116"/>
      <c r="C13" s="116"/>
      <c r="D13" s="121"/>
      <c r="E13" s="116"/>
      <c r="F13" s="116"/>
      <c r="G13" s="121">
        <f t="shared" si="0"/>
        <v>0</v>
      </c>
    </row>
    <row r="14" spans="1:7" ht="30" hidden="1">
      <c r="A14" s="120" t="s">
        <v>112</v>
      </c>
      <c r="B14" s="118"/>
      <c r="C14" s="118"/>
      <c r="D14" s="118"/>
      <c r="E14" s="119"/>
      <c r="F14" s="118"/>
      <c r="G14" s="118">
        <f t="shared" si="0"/>
        <v>0</v>
      </c>
    </row>
    <row r="15" spans="1:7" ht="15.75" hidden="1">
      <c r="A15" s="120" t="s">
        <v>113</v>
      </c>
      <c r="B15" s="116"/>
      <c r="C15" s="116"/>
      <c r="D15" s="116"/>
      <c r="E15" s="116"/>
      <c r="F15" s="121"/>
      <c r="G15" s="121">
        <f t="shared" si="0"/>
        <v>0</v>
      </c>
    </row>
    <row r="16" spans="1:7" ht="15.75" hidden="1">
      <c r="A16" s="120" t="s">
        <v>114</v>
      </c>
      <c r="B16" s="116"/>
      <c r="C16" s="116"/>
      <c r="D16" s="116"/>
      <c r="E16" s="116"/>
      <c r="F16" s="121">
        <f>6882+301</f>
        <v>7183</v>
      </c>
      <c r="G16" s="121">
        <f t="shared" si="0"/>
        <v>7183</v>
      </c>
    </row>
    <row r="17" spans="1:7" ht="15.75" hidden="1">
      <c r="A17" s="120" t="s">
        <v>115</v>
      </c>
      <c r="B17" s="116"/>
      <c r="C17" s="116"/>
      <c r="D17" s="116"/>
      <c r="E17" s="116"/>
      <c r="F17" s="121">
        <v>0</v>
      </c>
      <c r="G17" s="121">
        <f t="shared" si="0"/>
        <v>0</v>
      </c>
    </row>
    <row r="18" spans="1:7" ht="15" hidden="1">
      <c r="A18" s="159" t="s">
        <v>116</v>
      </c>
      <c r="B18" s="140"/>
      <c r="C18" s="140" t="s">
        <v>107</v>
      </c>
      <c r="D18" s="161"/>
      <c r="E18" s="161">
        <v>32</v>
      </c>
      <c r="F18" s="140">
        <v>-32</v>
      </c>
      <c r="G18" s="140">
        <f t="shared" si="0"/>
        <v>0</v>
      </c>
    </row>
    <row r="19" spans="1:7" ht="15" hidden="1">
      <c r="A19" s="159"/>
      <c r="B19" s="141"/>
      <c r="C19" s="141"/>
      <c r="D19" s="162"/>
      <c r="E19" s="162"/>
      <c r="F19" s="141"/>
      <c r="G19" s="141">
        <f t="shared" si="0"/>
        <v>0</v>
      </c>
    </row>
    <row r="20" spans="1:7" ht="30" hidden="1">
      <c r="A20" s="120" t="s">
        <v>117</v>
      </c>
      <c r="B20" s="122"/>
      <c r="C20" s="122"/>
      <c r="D20" s="123"/>
      <c r="E20" s="123">
        <v>-2</v>
      </c>
      <c r="F20" s="122">
        <v>-132</v>
      </c>
      <c r="G20" s="121">
        <f t="shared" si="0"/>
        <v>-134</v>
      </c>
    </row>
    <row r="21" spans="1:7" ht="15.75" hidden="1">
      <c r="A21" s="117" t="s">
        <v>118</v>
      </c>
      <c r="B21" s="124">
        <f>B10+B15+B16+B17+B18+B20</f>
        <v>6575</v>
      </c>
      <c r="C21" s="124">
        <f>SUM(C10,C18)</f>
        <v>0</v>
      </c>
      <c r="D21" s="124">
        <f>D10+D15+D16+D17+D18+D20</f>
        <v>40</v>
      </c>
      <c r="E21" s="124">
        <f>E10+E15+E16+E17+E18+E20</f>
        <v>12917</v>
      </c>
      <c r="F21" s="124">
        <f>F10+F15+F16+F17+F18+F20</f>
        <v>38746</v>
      </c>
      <c r="G21" s="124">
        <f>G10+G15+G16+G17+G18+G20</f>
        <v>58278</v>
      </c>
    </row>
    <row r="22" spans="1:7" ht="15.75" hidden="1">
      <c r="A22" s="117"/>
      <c r="B22" s="116"/>
      <c r="C22" s="116"/>
      <c r="D22" s="116"/>
      <c r="E22" s="116"/>
      <c r="F22" s="116"/>
      <c r="G22" s="116"/>
    </row>
    <row r="23" spans="1:7" ht="30" hidden="1">
      <c r="A23" s="120" t="s">
        <v>119</v>
      </c>
      <c r="B23" s="116"/>
      <c r="C23" s="116"/>
      <c r="D23" s="116"/>
      <c r="E23" s="116"/>
      <c r="F23" s="121">
        <v>3075</v>
      </c>
      <c r="G23" s="122">
        <f>SUM(B23:F23)</f>
        <v>3075</v>
      </c>
    </row>
    <row r="24" spans="1:7" ht="15.75" hidden="1">
      <c r="A24" s="120" t="s">
        <v>120</v>
      </c>
      <c r="B24" s="123"/>
      <c r="C24" s="123"/>
      <c r="D24" s="122">
        <v>-2</v>
      </c>
      <c r="E24" s="123"/>
      <c r="F24" s="123"/>
      <c r="G24" s="122">
        <f aca="true" t="shared" si="1" ref="G24:G35">SUM(B24:F24)</f>
        <v>-2</v>
      </c>
    </row>
    <row r="25" spans="1:7" ht="30" hidden="1">
      <c r="A25" s="120" t="s">
        <v>121</v>
      </c>
      <c r="B25" s="123"/>
      <c r="C25" s="123"/>
      <c r="D25" s="122"/>
      <c r="E25" s="123"/>
      <c r="F25" s="123"/>
      <c r="G25" s="122">
        <f t="shared" si="1"/>
        <v>0</v>
      </c>
    </row>
    <row r="26" spans="1:7" ht="30" hidden="1">
      <c r="A26" s="120" t="s">
        <v>112</v>
      </c>
      <c r="B26" s="123"/>
      <c r="C26" s="123"/>
      <c r="D26" s="123"/>
      <c r="E26" s="122"/>
      <c r="F26" s="123"/>
      <c r="G26" s="122">
        <f t="shared" si="1"/>
        <v>0</v>
      </c>
    </row>
    <row r="27" spans="1:7" ht="15" hidden="1">
      <c r="A27" s="159" t="s">
        <v>122</v>
      </c>
      <c r="B27" s="162"/>
      <c r="C27" s="162"/>
      <c r="D27" s="121"/>
      <c r="E27" s="121"/>
      <c r="F27" s="162"/>
      <c r="G27" s="122">
        <f t="shared" si="1"/>
        <v>0</v>
      </c>
    </row>
    <row r="28" spans="1:7" ht="15" hidden="1">
      <c r="A28" s="159"/>
      <c r="B28" s="161"/>
      <c r="C28" s="161"/>
      <c r="D28" s="121"/>
      <c r="E28" s="121"/>
      <c r="F28" s="161"/>
      <c r="G28" s="122">
        <f t="shared" si="1"/>
        <v>0</v>
      </c>
    </row>
    <row r="29" spans="1:7" ht="15.75" hidden="1">
      <c r="A29" s="120" t="s">
        <v>123</v>
      </c>
      <c r="B29" s="116"/>
      <c r="C29" s="116"/>
      <c r="D29" s="121">
        <v>160</v>
      </c>
      <c r="E29" s="121"/>
      <c r="F29" s="116"/>
      <c r="G29" s="122">
        <f t="shared" si="1"/>
        <v>160</v>
      </c>
    </row>
    <row r="30" spans="1:7" ht="15.75" hidden="1">
      <c r="A30" s="120" t="s">
        <v>113</v>
      </c>
      <c r="B30" s="116"/>
      <c r="C30" s="116"/>
      <c r="D30" s="116"/>
      <c r="E30" s="116"/>
      <c r="F30" s="121">
        <v>-1309</v>
      </c>
      <c r="G30" s="122">
        <f t="shared" si="1"/>
        <v>-1309</v>
      </c>
    </row>
    <row r="31" spans="1:7" ht="15.75" hidden="1">
      <c r="A31" s="120" t="s">
        <v>114</v>
      </c>
      <c r="B31" s="116"/>
      <c r="C31" s="116"/>
      <c r="D31" s="116"/>
      <c r="E31" s="116"/>
      <c r="F31" s="121">
        <v>1009</v>
      </c>
      <c r="G31" s="122">
        <f t="shared" si="1"/>
        <v>1009</v>
      </c>
    </row>
    <row r="32" spans="1:7" ht="15.75" hidden="1">
      <c r="A32" s="120" t="s">
        <v>116</v>
      </c>
      <c r="B32" s="116"/>
      <c r="C32" s="116"/>
      <c r="D32" s="116"/>
      <c r="E32" s="116"/>
      <c r="F32" s="121">
        <v>-6486</v>
      </c>
      <c r="G32" s="122">
        <f t="shared" si="1"/>
        <v>-6486</v>
      </c>
    </row>
    <row r="33" spans="1:7" ht="15.75" hidden="1">
      <c r="A33" s="120" t="s">
        <v>124</v>
      </c>
      <c r="B33" s="116"/>
      <c r="C33" s="116"/>
      <c r="D33" s="116"/>
      <c r="E33" s="116"/>
      <c r="F33" s="121">
        <v>-245</v>
      </c>
      <c r="G33" s="122">
        <f t="shared" si="1"/>
        <v>-245</v>
      </c>
    </row>
    <row r="34" spans="1:7" ht="15" hidden="1">
      <c r="A34" s="159" t="s">
        <v>117</v>
      </c>
      <c r="B34" s="140">
        <v>6575</v>
      </c>
      <c r="C34" s="140"/>
      <c r="D34" s="161"/>
      <c r="E34" s="140">
        <v>-5724</v>
      </c>
      <c r="F34" s="140">
        <v>12252</v>
      </c>
      <c r="G34" s="122">
        <f t="shared" si="1"/>
        <v>13103</v>
      </c>
    </row>
    <row r="35" spans="1:7" ht="15" hidden="1">
      <c r="A35" s="159"/>
      <c r="B35" s="141"/>
      <c r="C35" s="141"/>
      <c r="D35" s="162"/>
      <c r="E35" s="141"/>
      <c r="F35" s="141"/>
      <c r="G35" s="122">
        <f t="shared" si="1"/>
        <v>0</v>
      </c>
    </row>
    <row r="36" spans="1:7" s="71" customFormat="1" ht="29.25" customHeight="1">
      <c r="A36" s="78" t="s">
        <v>175</v>
      </c>
      <c r="B36" s="125">
        <v>20863</v>
      </c>
      <c r="C36" s="125"/>
      <c r="D36" s="78"/>
      <c r="E36" s="125">
        <v>5349</v>
      </c>
      <c r="F36" s="125">
        <v>648</v>
      </c>
      <c r="G36" s="125">
        <f>SUM(B36:F36)</f>
        <v>26860</v>
      </c>
    </row>
    <row r="37" spans="1:7" s="71" customFormat="1" ht="29.25" customHeight="1">
      <c r="A37" s="79" t="s">
        <v>29</v>
      </c>
      <c r="B37" s="126"/>
      <c r="C37" s="126"/>
      <c r="D37" s="78"/>
      <c r="E37" s="126"/>
      <c r="F37" s="127">
        <v>-50</v>
      </c>
      <c r="G37" s="127">
        <f>SUM(B37:F37)</f>
        <v>-50</v>
      </c>
    </row>
    <row r="38" spans="1:7" s="71" customFormat="1" ht="29.25" customHeight="1">
      <c r="A38" s="74" t="s">
        <v>140</v>
      </c>
      <c r="B38" s="126"/>
      <c r="C38" s="126"/>
      <c r="D38" s="78"/>
      <c r="E38" s="126"/>
      <c r="F38" s="128">
        <v>0</v>
      </c>
      <c r="G38" s="128"/>
    </row>
    <row r="39" spans="1:7" s="71" customFormat="1" ht="29.25" customHeight="1">
      <c r="A39" s="74" t="s">
        <v>162</v>
      </c>
      <c r="B39" s="129"/>
      <c r="C39" s="126"/>
      <c r="D39" s="78"/>
      <c r="E39" s="130"/>
      <c r="F39" s="128"/>
      <c r="G39" s="125"/>
    </row>
    <row r="40" spans="1:7" s="71" customFormat="1" ht="29.25" customHeight="1">
      <c r="A40" s="74" t="s">
        <v>125</v>
      </c>
      <c r="B40" s="131"/>
      <c r="C40" s="132"/>
      <c r="D40" s="78"/>
      <c r="E40" s="131"/>
      <c r="F40" s="131"/>
      <c r="G40" s="131"/>
    </row>
    <row r="41" spans="1:7" s="71" customFormat="1" ht="29.25" customHeight="1">
      <c r="A41" s="114" t="s">
        <v>173</v>
      </c>
      <c r="B41" s="128">
        <v>-84</v>
      </c>
      <c r="C41" s="128"/>
      <c r="D41" s="128"/>
      <c r="E41" s="128">
        <v>-45</v>
      </c>
      <c r="F41" s="128"/>
      <c r="G41" s="128">
        <f>SUM(B41:F41)</f>
        <v>-129</v>
      </c>
    </row>
    <row r="42" spans="1:7" s="71" customFormat="1" ht="29.25" customHeight="1">
      <c r="A42" s="74" t="s">
        <v>147</v>
      </c>
      <c r="B42" s="131"/>
      <c r="C42" s="132"/>
      <c r="D42" s="78"/>
      <c r="E42" s="131"/>
      <c r="F42" s="131"/>
      <c r="G42" s="131"/>
    </row>
    <row r="43" spans="1:7" s="71" customFormat="1" ht="29.25" customHeight="1">
      <c r="A43" s="73" t="s">
        <v>166</v>
      </c>
      <c r="B43" s="125">
        <f>SUM(B36:B42)</f>
        <v>20779</v>
      </c>
      <c r="C43" s="125"/>
      <c r="D43" s="78"/>
      <c r="E43" s="125">
        <f>SUM(E36:E42)</f>
        <v>5304</v>
      </c>
      <c r="F43" s="125">
        <f>SUM(F36:F40)</f>
        <v>598</v>
      </c>
      <c r="G43" s="125">
        <f>SUM(G36:G42)</f>
        <v>26681</v>
      </c>
    </row>
    <row r="47" spans="1:7" ht="15">
      <c r="A47" s="19" t="s">
        <v>24</v>
      </c>
      <c r="E47" s="155" t="s">
        <v>23</v>
      </c>
      <c r="F47" s="155"/>
      <c r="G47" s="155"/>
    </row>
    <row r="48" spans="1:3" ht="15">
      <c r="A48" s="19"/>
      <c r="B48" s="19"/>
      <c r="C48" s="20"/>
    </row>
    <row r="49" ht="15">
      <c r="A49" s="55"/>
    </row>
    <row r="50" ht="15">
      <c r="A50" s="55"/>
    </row>
    <row r="52" ht="15">
      <c r="A52" s="55"/>
    </row>
  </sheetData>
  <mergeCells count="24">
    <mergeCell ref="A4:G4"/>
    <mergeCell ref="B6:D6"/>
    <mergeCell ref="E6:G6"/>
    <mergeCell ref="E47:G47"/>
    <mergeCell ref="A27:A28"/>
    <mergeCell ref="B27:B28"/>
    <mergeCell ref="C27:C28"/>
    <mergeCell ref="F27:F28"/>
    <mergeCell ref="D18:D19"/>
    <mergeCell ref="E18:E19"/>
    <mergeCell ref="A1:G1"/>
    <mergeCell ref="A2:G2"/>
    <mergeCell ref="A3:G3"/>
    <mergeCell ref="D34:D35"/>
    <mergeCell ref="E34:E35"/>
    <mergeCell ref="F34:F35"/>
    <mergeCell ref="C18:C19"/>
    <mergeCell ref="A34:A35"/>
    <mergeCell ref="B34:B35"/>
    <mergeCell ref="C34:C35"/>
    <mergeCell ref="F18:F19"/>
    <mergeCell ref="G18:G19"/>
    <mergeCell ref="A18:A19"/>
    <mergeCell ref="B18:B19"/>
  </mergeCells>
  <hyperlinks>
    <hyperlink ref="A1:D1" r:id="rId1" display="STARA PLANINA HOLD Pls"/>
  </hyperlinks>
  <printOptions horizontalCentered="1"/>
  <pageMargins left="0.23" right="0.25" top="0.984251968503937" bottom="0.984251968503937" header="0" footer="0"/>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M34"/>
  <sheetViews>
    <sheetView showGridLines="0" zoomScale="75" zoomScaleNormal="75" workbookViewId="0" topLeftCell="A1">
      <selection activeCell="A1" sqref="A1:D1"/>
    </sheetView>
  </sheetViews>
  <sheetFormatPr defaultColWidth="9.140625" defaultRowHeight="12.75"/>
  <cols>
    <col min="1" max="1" width="51.140625" style="34" customWidth="1"/>
    <col min="2" max="2" width="8.7109375" style="34" customWidth="1"/>
    <col min="3" max="3" width="12.00390625" style="34" customWidth="1"/>
    <col min="4" max="4" width="12.421875" style="34" customWidth="1"/>
    <col min="5" max="16384" width="10.7109375" style="34" customWidth="1"/>
  </cols>
  <sheetData>
    <row r="1" spans="1:4" ht="20.25">
      <c r="A1" s="169" t="s">
        <v>6</v>
      </c>
      <c r="B1" s="169"/>
      <c r="C1" s="169"/>
      <c r="D1" s="169"/>
    </row>
    <row r="2" spans="1:4" ht="15">
      <c r="A2" s="166"/>
      <c r="B2" s="166"/>
      <c r="C2" s="166"/>
      <c r="D2" s="166"/>
    </row>
    <row r="3" spans="1:4" ht="15.75">
      <c r="A3" s="170" t="s">
        <v>74</v>
      </c>
      <c r="B3" s="170"/>
      <c r="C3" s="170"/>
      <c r="D3" s="170"/>
    </row>
    <row r="4" spans="1:4" ht="15.75">
      <c r="A4" s="170" t="s">
        <v>73</v>
      </c>
      <c r="B4" s="170"/>
      <c r="C4" s="170"/>
      <c r="D4" s="170"/>
    </row>
    <row r="5" spans="1:4" ht="14.25">
      <c r="A5" s="171" t="s">
        <v>174</v>
      </c>
      <c r="B5" s="171"/>
      <c r="C5" s="171"/>
      <c r="D5" s="171"/>
    </row>
    <row r="6" spans="1:4" ht="15">
      <c r="A6" s="166"/>
      <c r="B6" s="166"/>
      <c r="C6" s="166"/>
      <c r="D6" s="166"/>
    </row>
    <row r="7" spans="1:10" s="35" customFormat="1" ht="14.25">
      <c r="A7" s="165" t="s">
        <v>19</v>
      </c>
      <c r="B7" s="165"/>
      <c r="C7" s="165"/>
      <c r="D7" s="165"/>
      <c r="E7" s="36"/>
      <c r="F7" s="36"/>
      <c r="G7" s="36"/>
      <c r="H7" s="36"/>
      <c r="I7" s="36"/>
      <c r="J7" s="36"/>
    </row>
    <row r="8" spans="1:12" s="38" customFormat="1" ht="15.75">
      <c r="A8" s="58"/>
      <c r="B8" s="59" t="s">
        <v>75</v>
      </c>
      <c r="C8" s="59" t="s">
        <v>76</v>
      </c>
      <c r="D8" s="59" t="s">
        <v>98</v>
      </c>
      <c r="E8" s="37"/>
      <c r="F8" s="37"/>
      <c r="G8" s="37"/>
      <c r="H8" s="37"/>
      <c r="I8" s="37"/>
      <c r="J8" s="37"/>
      <c r="K8" s="37"/>
      <c r="L8" s="37"/>
    </row>
    <row r="9" spans="1:4" ht="23.25" customHeight="1">
      <c r="A9" s="60" t="s">
        <v>77</v>
      </c>
      <c r="B9" s="61"/>
      <c r="C9" s="61"/>
      <c r="D9" s="61"/>
    </row>
    <row r="10" spans="1:4" ht="15">
      <c r="A10" s="62" t="s">
        <v>93</v>
      </c>
      <c r="B10" s="63">
        <v>3512</v>
      </c>
      <c r="C10" s="63">
        <v>3512</v>
      </c>
      <c r="D10" s="64">
        <v>98.74</v>
      </c>
    </row>
    <row r="11" spans="1:4" ht="15">
      <c r="A11" s="62" t="s">
        <v>94</v>
      </c>
      <c r="B11" s="63">
        <v>1241</v>
      </c>
      <c r="C11" s="63">
        <v>559</v>
      </c>
      <c r="D11" s="64">
        <v>74.72</v>
      </c>
    </row>
    <row r="12" spans="1:4" ht="15">
      <c r="A12" s="62" t="s">
        <v>92</v>
      </c>
      <c r="B12" s="63">
        <v>2331</v>
      </c>
      <c r="C12" s="63">
        <v>7827</v>
      </c>
      <c r="D12" s="64">
        <v>64.53</v>
      </c>
    </row>
    <row r="13" spans="1:4" ht="15">
      <c r="A13" s="62" t="s">
        <v>95</v>
      </c>
      <c r="B13" s="63">
        <v>8323</v>
      </c>
      <c r="C13" s="63">
        <v>6776</v>
      </c>
      <c r="D13" s="64">
        <v>51.4</v>
      </c>
    </row>
    <row r="14" spans="1:4" ht="15">
      <c r="A14" s="65" t="s">
        <v>97</v>
      </c>
      <c r="B14" s="63">
        <v>33</v>
      </c>
      <c r="C14" s="63">
        <v>33</v>
      </c>
      <c r="D14" s="64">
        <v>65</v>
      </c>
    </row>
    <row r="15" spans="1:13" ht="15.75">
      <c r="A15" s="66" t="s">
        <v>96</v>
      </c>
      <c r="B15" s="67">
        <f>SUM(B10:B14)</f>
        <v>15440</v>
      </c>
      <c r="C15" s="67">
        <f>SUM(C10:C14)</f>
        <v>18707</v>
      </c>
      <c r="D15" s="64"/>
      <c r="E15" s="39"/>
      <c r="F15" s="40"/>
      <c r="G15" s="40"/>
      <c r="H15" s="40"/>
      <c r="I15" s="40"/>
      <c r="J15" s="40"/>
      <c r="K15" s="40"/>
      <c r="L15" s="40"/>
      <c r="M15" s="40"/>
    </row>
    <row r="16" spans="1:4" ht="23.25" customHeight="1">
      <c r="A16" s="60" t="s">
        <v>78</v>
      </c>
      <c r="B16" s="61"/>
      <c r="C16" s="61"/>
      <c r="D16" s="64"/>
    </row>
    <row r="17" spans="1:4" ht="15">
      <c r="A17" s="62" t="s">
        <v>87</v>
      </c>
      <c r="B17" s="63">
        <v>5409</v>
      </c>
      <c r="C17" s="63">
        <v>11067</v>
      </c>
      <c r="D17" s="64">
        <v>30.91</v>
      </c>
    </row>
    <row r="18" spans="1:4" ht="15">
      <c r="A18" s="62" t="s">
        <v>89</v>
      </c>
      <c r="B18" s="63">
        <v>1903</v>
      </c>
      <c r="C18" s="63">
        <v>669</v>
      </c>
      <c r="D18" s="64">
        <v>49.99</v>
      </c>
    </row>
    <row r="19" spans="1:4" ht="15">
      <c r="A19" s="62" t="s">
        <v>88</v>
      </c>
      <c r="B19" s="63">
        <v>317</v>
      </c>
      <c r="C19" s="63">
        <v>317</v>
      </c>
      <c r="D19" s="64">
        <v>26.88</v>
      </c>
    </row>
    <row r="20" spans="1:4" ht="15">
      <c r="A20" s="68" t="s">
        <v>90</v>
      </c>
      <c r="B20" s="63">
        <v>287</v>
      </c>
      <c r="C20" s="63">
        <v>287</v>
      </c>
      <c r="D20" s="64">
        <v>24.2</v>
      </c>
    </row>
    <row r="21" spans="1:4" ht="15">
      <c r="A21" s="68" t="s">
        <v>91</v>
      </c>
      <c r="B21" s="63">
        <v>0</v>
      </c>
      <c r="C21" s="63"/>
      <c r="D21" s="64">
        <v>50</v>
      </c>
    </row>
    <row r="22" spans="1:13" ht="15.75">
      <c r="A22" s="66" t="s">
        <v>96</v>
      </c>
      <c r="B22" s="69">
        <f>SUM(B17:B21)</f>
        <v>7916</v>
      </c>
      <c r="C22" s="69">
        <f>SUM(C17:C21)</f>
        <v>12340</v>
      </c>
      <c r="D22" s="64"/>
      <c r="E22" s="40"/>
      <c r="F22" s="40"/>
      <c r="G22" s="40"/>
      <c r="H22" s="40"/>
      <c r="I22" s="40"/>
      <c r="J22" s="40"/>
      <c r="K22" s="40"/>
      <c r="L22" s="40"/>
      <c r="M22" s="40"/>
    </row>
    <row r="23" spans="1:4" ht="23.25" customHeight="1">
      <c r="A23" s="60" t="s">
        <v>79</v>
      </c>
      <c r="B23" s="61"/>
      <c r="C23" s="61"/>
      <c r="D23" s="64"/>
    </row>
    <row r="24" spans="1:4" ht="15">
      <c r="A24" s="68" t="s">
        <v>149</v>
      </c>
      <c r="B24" s="69">
        <v>13</v>
      </c>
      <c r="C24" s="69">
        <v>13</v>
      </c>
      <c r="D24" s="64">
        <v>5</v>
      </c>
    </row>
    <row r="25" spans="1:13" ht="15.75">
      <c r="A25" s="66" t="s">
        <v>96</v>
      </c>
      <c r="B25" s="69">
        <f>SUM(B24:B24)</f>
        <v>13</v>
      </c>
      <c r="C25" s="69">
        <f>SUM(C24:C24)</f>
        <v>13</v>
      </c>
      <c r="D25" s="64"/>
      <c r="E25" s="40"/>
      <c r="F25" s="40"/>
      <c r="G25" s="40"/>
      <c r="H25" s="40"/>
      <c r="I25" s="40"/>
      <c r="J25" s="40"/>
      <c r="K25" s="40"/>
      <c r="L25" s="40"/>
      <c r="M25" s="40"/>
    </row>
    <row r="26" spans="1:13" ht="15.75">
      <c r="A26" s="70" t="s">
        <v>133</v>
      </c>
      <c r="B26" s="69">
        <f>B15+B22+B25</f>
        <v>23369</v>
      </c>
      <c r="C26" s="69">
        <f>C15+C22+C25</f>
        <v>31060</v>
      </c>
      <c r="D26" s="64"/>
      <c r="E26" s="39"/>
      <c r="F26" s="40"/>
      <c r="G26" s="40"/>
      <c r="H26" s="40"/>
      <c r="I26" s="40"/>
      <c r="J26" s="40"/>
      <c r="K26" s="40"/>
      <c r="L26" s="40"/>
      <c r="M26" s="40"/>
    </row>
    <row r="27" spans="1:4" ht="15">
      <c r="A27" s="166"/>
      <c r="B27" s="166"/>
      <c r="C27" s="166"/>
      <c r="D27" s="166"/>
    </row>
    <row r="28" spans="1:4" ht="15">
      <c r="A28" s="166"/>
      <c r="B28" s="166"/>
      <c r="C28" s="166"/>
      <c r="D28" s="166"/>
    </row>
    <row r="29" spans="1:4" ht="24" customHeight="1">
      <c r="A29" s="167"/>
      <c r="B29" s="168"/>
      <c r="C29" s="168"/>
      <c r="D29" s="168"/>
    </row>
    <row r="31" spans="1:3" ht="14.25">
      <c r="A31" s="41"/>
      <c r="B31" s="41"/>
      <c r="C31" s="41"/>
    </row>
    <row r="33" spans="1:3" s="4" customFormat="1" ht="15">
      <c r="A33" s="19" t="s">
        <v>24</v>
      </c>
      <c r="B33" s="155" t="s">
        <v>23</v>
      </c>
      <c r="C33" s="155"/>
    </row>
    <row r="34" spans="1:3" s="4" customFormat="1" ht="15">
      <c r="A34" s="19"/>
      <c r="B34" s="19"/>
      <c r="C34" s="20"/>
    </row>
  </sheetData>
  <mergeCells count="11">
    <mergeCell ref="A6:D6"/>
    <mergeCell ref="A1:D1"/>
    <mergeCell ref="A3:D3"/>
    <mergeCell ref="A4:D4"/>
    <mergeCell ref="A5:D5"/>
    <mergeCell ref="A2:D2"/>
    <mergeCell ref="B33:C33"/>
    <mergeCell ref="A7:D7"/>
    <mergeCell ref="A27:D27"/>
    <mergeCell ref="A28:D28"/>
    <mergeCell ref="A29:D29"/>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4:D24 B10:D14 B17:D21">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7" r:id="rId5" display="http://www.sphold.com/en/companies/mc_hdraulic/"/>
    <hyperlink ref="A19" r:id="rId6" display="http://www.sphold.com/en/companies/patstroinjenering_en/"/>
    <hyperlink ref="A18" r:id="rId7" display="http://www.sphold.com/en/companies/bulgarska_rosa_en/"/>
    <hyperlink ref="A1:D1" r:id="rId8" display="STARA PLANINA HOLD Pls"/>
  </hyperlinks>
  <printOptions horizontalCentered="1"/>
  <pageMargins left="0.3937007874015748" right="0.3937007874015748" top="0.984251968503937" bottom="0.3937007874015748" header="0.15748031496062992" footer="0.15748031496062992"/>
  <pageSetup horizontalDpi="600" verticalDpi="600" orientation="portrait" paperSize="9" r:id="rId9"/>
</worksheet>
</file>

<file path=xl/worksheets/sheet6.xml><?xml version="1.0" encoding="utf-8"?>
<worksheet xmlns="http://schemas.openxmlformats.org/spreadsheetml/2006/main" xmlns:r="http://schemas.openxmlformats.org/officeDocument/2006/relationships">
  <dimension ref="A1:D50"/>
  <sheetViews>
    <sheetView showGridLines="0" zoomScale="75" zoomScaleNormal="75" workbookViewId="0" topLeftCell="A1">
      <selection activeCell="A1" sqref="A1:D1"/>
    </sheetView>
  </sheetViews>
  <sheetFormatPr defaultColWidth="9.140625" defaultRowHeight="12.75"/>
  <cols>
    <col min="1" max="1" width="3.8515625" style="45" customWidth="1"/>
    <col min="2" max="2" width="56.140625" style="45" customWidth="1"/>
    <col min="3" max="3" width="14.421875" style="45" customWidth="1"/>
    <col min="4" max="4" width="23.00390625" style="45" customWidth="1"/>
    <col min="5" max="16384" width="9.140625" style="45" customWidth="1"/>
  </cols>
  <sheetData>
    <row r="1" spans="1:4" s="42" customFormat="1" ht="21" thickBot="1">
      <c r="A1" s="169" t="s">
        <v>6</v>
      </c>
      <c r="B1" s="169"/>
      <c r="C1" s="169"/>
      <c r="D1" s="169"/>
    </row>
    <row r="2" spans="1:4" s="42" customFormat="1" ht="16.5" customHeight="1" thickBot="1" thickTop="1">
      <c r="A2" s="176" t="s">
        <v>86</v>
      </c>
      <c r="B2" s="176"/>
      <c r="C2" s="176"/>
      <c r="D2" s="176"/>
    </row>
    <row r="3" spans="1:4" s="42" customFormat="1" ht="36.75" customHeight="1" thickTop="1">
      <c r="A3" s="33"/>
      <c r="B3" s="173"/>
      <c r="C3" s="173"/>
      <c r="D3" s="173"/>
    </row>
    <row r="4" spans="1:4" s="42" customFormat="1" ht="15" customHeight="1">
      <c r="A4" s="172" t="s">
        <v>53</v>
      </c>
      <c r="B4" s="172"/>
      <c r="C4" s="172"/>
      <c r="D4" s="172"/>
    </row>
    <row r="5" spans="1:4" s="42" customFormat="1" ht="14.25">
      <c r="A5" s="33"/>
      <c r="B5" s="173"/>
      <c r="C5" s="173"/>
      <c r="D5" s="173"/>
    </row>
    <row r="6" spans="1:4" s="42" customFormat="1" ht="15">
      <c r="A6" s="43" t="s">
        <v>67</v>
      </c>
      <c r="B6" s="177" t="s">
        <v>60</v>
      </c>
      <c r="C6" s="177"/>
      <c r="D6" s="177"/>
    </row>
    <row r="7" spans="1:4" s="42" customFormat="1" ht="30" customHeight="1">
      <c r="A7" s="33"/>
      <c r="B7" s="173" t="s">
        <v>66</v>
      </c>
      <c r="C7" s="173"/>
      <c r="D7" s="173"/>
    </row>
    <row r="8" spans="1:4" s="42" customFormat="1" ht="30.75" customHeight="1">
      <c r="A8" s="33"/>
      <c r="B8" s="175" t="s">
        <v>61</v>
      </c>
      <c r="C8" s="175"/>
      <c r="D8" s="175"/>
    </row>
    <row r="9" spans="1:4" s="42" customFormat="1" ht="54" customHeight="1">
      <c r="A9" s="44"/>
      <c r="B9" s="175" t="s">
        <v>164</v>
      </c>
      <c r="C9" s="175"/>
      <c r="D9" s="175"/>
    </row>
    <row r="10" spans="1:4" s="42" customFormat="1" ht="14.25">
      <c r="A10" s="33"/>
      <c r="B10" s="173" t="s">
        <v>52</v>
      </c>
      <c r="C10" s="173"/>
      <c r="D10" s="173"/>
    </row>
    <row r="11" spans="1:4" s="42" customFormat="1" ht="30.75" customHeight="1">
      <c r="A11" s="44" t="s">
        <v>68</v>
      </c>
      <c r="B11" s="173" t="s">
        <v>62</v>
      </c>
      <c r="C11" s="174"/>
      <c r="D11" s="174"/>
    </row>
    <row r="12" spans="1:4" s="42" customFormat="1" ht="31.5" customHeight="1">
      <c r="A12" s="44" t="s">
        <v>69</v>
      </c>
      <c r="B12" s="173" t="s">
        <v>63</v>
      </c>
      <c r="C12" s="174"/>
      <c r="D12" s="174"/>
    </row>
    <row r="13" spans="1:4" s="42" customFormat="1" ht="18.75" customHeight="1">
      <c r="A13" s="44" t="s">
        <v>68</v>
      </c>
      <c r="B13" s="173" t="s">
        <v>64</v>
      </c>
      <c r="C13" s="174"/>
      <c r="D13" s="174"/>
    </row>
    <row r="14" spans="1:4" s="42" customFormat="1" ht="20.25" customHeight="1">
      <c r="A14" s="44" t="s">
        <v>68</v>
      </c>
      <c r="B14" s="173" t="s">
        <v>65</v>
      </c>
      <c r="C14" s="174"/>
      <c r="D14" s="174"/>
    </row>
    <row r="15" spans="1:4" s="42" customFormat="1" ht="14.25">
      <c r="A15" s="33"/>
      <c r="B15" s="173"/>
      <c r="C15" s="173"/>
      <c r="D15" s="173"/>
    </row>
    <row r="16" spans="1:4" s="42" customFormat="1" ht="45" customHeight="1">
      <c r="A16" s="33"/>
      <c r="B16" s="175" t="s">
        <v>54</v>
      </c>
      <c r="C16" s="175"/>
      <c r="D16" s="175"/>
    </row>
    <row r="17" spans="1:4" s="42" customFormat="1" ht="14.25">
      <c r="A17" s="33"/>
      <c r="B17" s="173"/>
      <c r="C17" s="173"/>
      <c r="D17" s="173"/>
    </row>
    <row r="18" spans="1:4" ht="15">
      <c r="A18" s="43" t="s">
        <v>71</v>
      </c>
      <c r="B18" s="177" t="s">
        <v>70</v>
      </c>
      <c r="C18" s="177"/>
      <c r="D18" s="177"/>
    </row>
    <row r="19" spans="1:4" ht="29.25" customHeight="1">
      <c r="A19" s="46"/>
      <c r="B19" s="175" t="s">
        <v>56</v>
      </c>
      <c r="C19" s="175"/>
      <c r="D19" s="175"/>
    </row>
    <row r="20" spans="1:4" ht="18" customHeight="1">
      <c r="A20" s="46"/>
      <c r="B20" s="175" t="s">
        <v>57</v>
      </c>
      <c r="C20" s="175"/>
      <c r="D20" s="175"/>
    </row>
    <row r="21" spans="1:4" ht="29.25" customHeight="1">
      <c r="A21" s="46"/>
      <c r="B21" s="175" t="s">
        <v>58</v>
      </c>
      <c r="C21" s="175"/>
      <c r="D21" s="175"/>
    </row>
    <row r="22" spans="1:4" s="42" customFormat="1" ht="14.25">
      <c r="A22" s="33"/>
      <c r="B22" s="173"/>
      <c r="C22" s="173"/>
      <c r="D22" s="173"/>
    </row>
    <row r="23" spans="1:4" ht="15">
      <c r="A23" s="43" t="s">
        <v>72</v>
      </c>
      <c r="B23" s="177" t="s">
        <v>59</v>
      </c>
      <c r="C23" s="177"/>
      <c r="D23" s="177"/>
    </row>
    <row r="24" spans="1:4" ht="15.75" customHeight="1">
      <c r="A24" s="46" t="s">
        <v>80</v>
      </c>
      <c r="B24" s="179" t="s">
        <v>82</v>
      </c>
      <c r="C24" s="179"/>
      <c r="D24" s="179"/>
    </row>
    <row r="25" spans="1:4" s="42" customFormat="1" ht="6.75" customHeight="1">
      <c r="A25" s="33"/>
      <c r="B25" s="173"/>
      <c r="C25" s="173"/>
      <c r="D25" s="173"/>
    </row>
    <row r="26" spans="1:4" ht="14.25">
      <c r="A26" s="46" t="s">
        <v>83</v>
      </c>
      <c r="B26" s="178" t="s">
        <v>141</v>
      </c>
      <c r="C26" s="178"/>
      <c r="D26" s="178"/>
    </row>
    <row r="27" spans="1:4" s="42" customFormat="1" ht="9" customHeight="1">
      <c r="A27" s="33"/>
      <c r="B27" s="173"/>
      <c r="C27" s="173"/>
      <c r="D27" s="173"/>
    </row>
    <row r="28" spans="1:4" ht="14.25">
      <c r="A28" s="33" t="s">
        <v>84</v>
      </c>
      <c r="B28" s="178" t="s">
        <v>153</v>
      </c>
      <c r="C28" s="178"/>
      <c r="D28" s="178"/>
    </row>
    <row r="29" spans="1:4" ht="14.25">
      <c r="A29" s="33"/>
      <c r="B29" s="97"/>
      <c r="C29" s="97"/>
      <c r="D29" s="97"/>
    </row>
    <row r="30" spans="1:4" ht="14.25">
      <c r="A30" s="33" t="s">
        <v>81</v>
      </c>
      <c r="B30" s="178" t="s">
        <v>155</v>
      </c>
      <c r="C30" s="178"/>
      <c r="D30" s="178"/>
    </row>
    <row r="31" spans="1:4" s="42" customFormat="1" ht="9" customHeight="1">
      <c r="A31" s="33"/>
      <c r="B31" s="173"/>
      <c r="C31" s="173"/>
      <c r="D31" s="173"/>
    </row>
    <row r="32" spans="1:4" ht="14.25" customHeight="1">
      <c r="A32" s="46" t="s">
        <v>100</v>
      </c>
      <c r="B32" s="178" t="s">
        <v>99</v>
      </c>
      <c r="C32" s="178"/>
      <c r="D32" s="178"/>
    </row>
    <row r="33" spans="1:4" ht="14.25" customHeight="1">
      <c r="A33" s="46"/>
      <c r="B33" s="178" t="s">
        <v>177</v>
      </c>
      <c r="C33" s="178"/>
      <c r="D33" s="178"/>
    </row>
    <row r="34" spans="1:4" ht="14.25" customHeight="1">
      <c r="A34" s="46"/>
      <c r="B34" s="178" t="s">
        <v>179</v>
      </c>
      <c r="C34" s="178"/>
      <c r="D34" s="178"/>
    </row>
    <row r="35" spans="1:4" ht="14.25" customHeight="1">
      <c r="A35" s="46"/>
      <c r="B35" s="178" t="s">
        <v>178</v>
      </c>
      <c r="C35" s="178"/>
      <c r="D35" s="178"/>
    </row>
    <row r="36" spans="1:4" ht="14.25" customHeight="1">
      <c r="A36" s="46"/>
      <c r="B36" s="178" t="s">
        <v>55</v>
      </c>
      <c r="C36" s="178"/>
      <c r="D36" s="178"/>
    </row>
    <row r="37" spans="1:4" s="42" customFormat="1" ht="14.25">
      <c r="A37" s="33"/>
      <c r="B37" s="178"/>
      <c r="C37" s="178"/>
      <c r="D37" s="178"/>
    </row>
    <row r="38" spans="1:4" ht="47.25" customHeight="1">
      <c r="A38" s="46" t="s">
        <v>160</v>
      </c>
      <c r="B38" s="180" t="s">
        <v>180</v>
      </c>
      <c r="C38" s="180"/>
      <c r="D38" s="180"/>
    </row>
    <row r="39" spans="1:4" s="42" customFormat="1" ht="6.75" customHeight="1">
      <c r="A39" s="33"/>
      <c r="B39" s="173"/>
      <c r="C39" s="173"/>
      <c r="D39" s="173"/>
    </row>
    <row r="40" spans="1:4" ht="14.25">
      <c r="A40" s="46" t="s">
        <v>168</v>
      </c>
      <c r="B40" s="175" t="s">
        <v>85</v>
      </c>
      <c r="C40" s="175"/>
      <c r="D40" s="175"/>
    </row>
    <row r="41" spans="1:4" ht="14.25">
      <c r="A41" s="46"/>
      <c r="B41" s="26"/>
      <c r="C41" s="26"/>
      <c r="D41" s="26"/>
    </row>
    <row r="42" spans="1:4" ht="14.25" customHeight="1">
      <c r="A42" s="46" t="s">
        <v>169</v>
      </c>
      <c r="B42" s="175" t="s">
        <v>163</v>
      </c>
      <c r="C42" s="175"/>
      <c r="D42" s="175"/>
    </row>
    <row r="43" spans="1:4" ht="14.25">
      <c r="A43" s="46"/>
      <c r="B43" s="175" t="s">
        <v>170</v>
      </c>
      <c r="C43" s="175"/>
      <c r="D43" s="175"/>
    </row>
    <row r="44" spans="1:4" ht="14.25">
      <c r="A44" s="46"/>
      <c r="B44" s="26"/>
      <c r="C44" s="26"/>
      <c r="D44" s="26"/>
    </row>
    <row r="45" spans="1:4" ht="63.75" customHeight="1">
      <c r="A45" s="46" t="s">
        <v>167</v>
      </c>
      <c r="B45" s="182" t="s">
        <v>176</v>
      </c>
      <c r="C45" s="182"/>
      <c r="D45" s="182"/>
    </row>
    <row r="46" spans="1:4" ht="37.5" customHeight="1">
      <c r="A46" s="46"/>
      <c r="B46" s="182" t="s">
        <v>159</v>
      </c>
      <c r="C46" s="182"/>
      <c r="D46" s="182"/>
    </row>
    <row r="47" spans="1:4" ht="43.5" customHeight="1">
      <c r="A47" s="46" t="s">
        <v>171</v>
      </c>
      <c r="B47" s="181" t="s">
        <v>172</v>
      </c>
      <c r="C47" s="181"/>
      <c r="D47" s="181"/>
    </row>
    <row r="48" ht="14.25">
      <c r="A48" s="46"/>
    </row>
    <row r="49" spans="1:4" ht="14.25">
      <c r="A49" s="46"/>
      <c r="B49" s="47" t="s">
        <v>24</v>
      </c>
      <c r="C49" s="47" t="s">
        <v>23</v>
      </c>
      <c r="D49" s="47"/>
    </row>
    <row r="50" spans="2:4" ht="14.25">
      <c r="B50" s="47"/>
      <c r="C50"/>
      <c r="D50"/>
    </row>
  </sheetData>
  <mergeCells count="44">
    <mergeCell ref="B33:D33"/>
    <mergeCell ref="B37:D37"/>
    <mergeCell ref="B47:D47"/>
    <mergeCell ref="B45:D45"/>
    <mergeCell ref="B46:D46"/>
    <mergeCell ref="B42:D42"/>
    <mergeCell ref="B43:D43"/>
    <mergeCell ref="B40:D40"/>
    <mergeCell ref="B39:D39"/>
    <mergeCell ref="B20:D20"/>
    <mergeCell ref="B22:D22"/>
    <mergeCell ref="B38:D38"/>
    <mergeCell ref="B25:D25"/>
    <mergeCell ref="B26:D26"/>
    <mergeCell ref="B36:D36"/>
    <mergeCell ref="B32:D32"/>
    <mergeCell ref="B35:D35"/>
    <mergeCell ref="B34:D34"/>
    <mergeCell ref="B27:D27"/>
    <mergeCell ref="B31:D31"/>
    <mergeCell ref="B30:D30"/>
    <mergeCell ref="B28:D28"/>
    <mergeCell ref="B12:D12"/>
    <mergeCell ref="B21:D21"/>
    <mergeCell ref="B15:D15"/>
    <mergeCell ref="B23:D23"/>
    <mergeCell ref="B24:D24"/>
    <mergeCell ref="B18:D18"/>
    <mergeCell ref="B17:D17"/>
    <mergeCell ref="B7:D7"/>
    <mergeCell ref="B19:D19"/>
    <mergeCell ref="B13:D13"/>
    <mergeCell ref="B14:D14"/>
    <mergeCell ref="B16:D16"/>
    <mergeCell ref="A1:D1"/>
    <mergeCell ref="A4:D4"/>
    <mergeCell ref="B11:D11"/>
    <mergeCell ref="B10:D10"/>
    <mergeCell ref="B8:D8"/>
    <mergeCell ref="B9:D9"/>
    <mergeCell ref="A2:D2"/>
    <mergeCell ref="B3:D3"/>
    <mergeCell ref="B5:D5"/>
    <mergeCell ref="B6:D6"/>
  </mergeCells>
  <hyperlinks>
    <hyperlink ref="A1:D1" r:id="rId1" display="STARA PLANINA HOLD Pls"/>
    <hyperlink ref="B24:D24" location="Investmens!A1" display="Investments in subsidiaries and associates companies are presented by cost method."/>
  </hyperlinks>
  <printOptions horizontalCentered="1"/>
  <pageMargins left="0.19" right="0.16"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tnn</dc:creator>
  <cp:keywords/>
  <dc:description/>
  <cp:lastModifiedBy>tnn</cp:lastModifiedBy>
  <cp:lastPrinted>2009-04-27T10:31:52Z</cp:lastPrinted>
  <dcterms:created xsi:type="dcterms:W3CDTF">2007-03-28T12:28:32Z</dcterms:created>
  <dcterms:modified xsi:type="dcterms:W3CDTF">2009-04-29T09:14:23Z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