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<sst xmlns="http://schemas.openxmlformats.org/spreadsheetml/2006/main" count="607" uniqueCount="541">
  <si>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</si>
  <si>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</si>
  <si>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</si>
  <si>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</si>
  <si>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</si>
  <si>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</si>
  <si>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</si>
  <si>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</si>
  <si>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</si>
  <si>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</si>
  <si>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</si>
  <si>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</si>
  <si>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</si>
  <si>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</si>
  <si>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</si>
  <si>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</si>
  <si>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</si>
  <si>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</si>
  <si>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</si>
  <si>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</si>
  <si>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</si>
  <si>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</si>
  <si>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</si>
  <si>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</si>
  <si>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</si>
  <si>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</si>
  <si>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</si>
  <si>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</si>
  <si>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</si>
  <si>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</si>
  <si>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</si>
  <si>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</si>
  <si>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</si>
  <si>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</si>
  <si>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</si>
  <si>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</si>
  <si>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</si>
  <si>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</si>
  <si>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</si>
  <si>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</si>
  <si>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</si>
  <si>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</si>
  <si>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</si>
  <si>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</si>
  <si>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</si>
  <si>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</si>
  <si>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</si>
  <si>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</si>
  <si>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</si>
  <si>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</si>
  <si>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</si>
  <si>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</si>
  <si>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</si>
  <si>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</si>
  <si>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</si>
  <si>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</si>
  <si>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</si>
  <si>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</si>
  <si>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</si>
  <si>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</si>
  <si>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</si>
  <si>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</si>
  <si>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</si>
  <si>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</si>
  <si>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</si>
  <si>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</si>
  <si>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</si>
  <si>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</si>
  <si>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</si>
  <si>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</si>
  <si>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</si>
  <si>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</si>
  <si>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</si>
  <si>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</si>
  <si>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</si>
  <si>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</si>
  <si>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</si>
  <si>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</si>
  <si>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</si>
  <si>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</si>
  <si>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</si>
  <si>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</si>
  <si>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</si>
  <si>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</si>
  <si>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</si>
  <si>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</si>
  <si>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</si>
  <si>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</si>
  <si>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</si>
  <si>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</si>
  <si>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</si>
  <si>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</si>
  <si>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</si>
  <si>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</si>
  <si>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</si>
  <si>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</si>
  <si>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</si>
  <si>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</si>
  <si>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</si>
  <si>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</si>
  <si>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</si>
  <si>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</si>
  <si>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</si>
  <si>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</si>
  <si>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</si>
  <si>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</si>
  <si>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</si>
  <si>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</si>
  <si>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</si>
  <si>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</si>
  <si>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</si>
  <si>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</si>
  <si>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</si>
  <si>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</si>
  <si>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</si>
  <si>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</si>
  <si>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</si>
  <si>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</si>
  <si>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</si>
  <si>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</si>
  <si>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</si>
  <si>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</si>
  <si>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</si>
  <si>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</si>
  <si>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</si>
  <si>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</si>
  <si>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</si>
  <si>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</si>
  <si>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</si>
  <si>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</si>
  <si>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</si>
  <si>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</si>
  <si>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</si>
  <si>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</si>
  <si>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</si>
  <si>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</si>
  <si>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</si>
  <si>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</si>
  <si>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</si>
  <si>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</si>
  <si>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</si>
  <si>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</si>
  <si>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</si>
  <si>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</si>
  <si>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</si>
  <si>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</si>
  <si>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</si>
  <si>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</si>
  <si>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</si>
  <si>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</si>
  <si>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</si>
  <si>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</si>
  <si>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</si>
  <si>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</si>
  <si>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</si>
  <si>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</si>
  <si>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</si>
  <si>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</si>
  <si>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</si>
  <si>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</si>
  <si>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</si>
  <si>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</si>
  <si>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</si>
  <si>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</si>
  <si>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</si>
  <si>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</si>
  <si>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</si>
  <si>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</si>
  <si>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</si>
  <si>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</si>
  <si>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</si>
  <si>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</si>
  <si>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</si>
  <si>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</si>
  <si>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</si>
  <si>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</si>
  <si>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</si>
  <si>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</si>
  <si>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</si>
  <si>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</si>
  <si>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</si>
  <si>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</si>
  <si>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</si>
  <si>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</si>
  <si>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</si>
  <si>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</si>
  <si>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</si>
  <si>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</si>
  <si>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</si>
  <si>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</si>
  <si>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</si>
  <si>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</si>
  <si>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</si>
  <si>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</si>
  <si>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</si>
  <si>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</si>
  <si>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</si>
  <si>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</si>
  <si>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</si>
  <si>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</si>
  <si>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</si>
  <si>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</si>
  <si>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</si>
  <si>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</si>
  <si>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</si>
  <si>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</si>
  <si>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</si>
  <si>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</si>
  <si>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</si>
  <si>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</si>
  <si>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</si>
  <si>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</si>
  <si>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</si>
  <si>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</si>
  <si>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</si>
  <si>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</si>
  <si>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</si>
  <si>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</si>
  <si>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</si>
  <si>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</si>
  <si>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</si>
  <si>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</si>
  <si>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</si>
  <si>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</si>
  <si>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</si>
  <si>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</si>
  <si>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</si>
  <si>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</si>
  <si>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</si>
  <si>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</si>
  <si>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</si>
  <si>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</si>
  <si>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</si>
  <si>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</si>
  <si>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</si>
  <si>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</si>
  <si>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</si>
  <si>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</si>
  <si>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</si>
  <si>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</si>
  <si>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</si>
  <si>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</si>
  <si>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</si>
  <si>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</si>
  <si>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</si>
  <si>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</si>
  <si>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</si>
  <si>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</si>
  <si>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</si>
  <si>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</si>
  <si>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</si>
  <si>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</si>
  <si>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</si>
  <si>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</si>
  <si>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</si>
  <si>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</si>
  <si>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</si>
  <si>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</si>
  <si>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</si>
  <si>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</si>
  <si>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</si>
  <si>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</si>
  <si>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</si>
  <si>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</si>
  <si>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</si>
  <si>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</si>
  <si>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</si>
  <si>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</si>
  <si>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</si>
  <si>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</si>
  <si>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</si>
  <si>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</si>
  <si>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</si>
  <si>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</si>
  <si>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</si>
  <si>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</si>
  <si>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</si>
  <si>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</si>
  <si>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</si>
  <si>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</si>
  <si>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</si>
  <si>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</si>
  <si>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</si>
  <si>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</si>
  <si>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</si>
  <si>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</si>
  <si>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</si>
  <si>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</si>
  <si>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</si>
  <si>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</si>
  <si>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</si>
  <si>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</si>
  <si>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</si>
  <si>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</si>
  <si>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</si>
  <si>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</si>
  <si>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</si>
  <si>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</si>
  <si>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</si>
  <si>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</si>
  <si>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</si>
  <si>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</si>
  <si>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</si>
  <si>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</si>
  <si>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</si>
  <si>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</si>
  <si>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</si>
  <si>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</si>
  <si>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</si>
  <si>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</si>
  <si>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</si>
  <si>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</si>
  <si>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</si>
  <si>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</si>
  <si>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</si>
  <si>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</si>
  <si>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</si>
  <si>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</si>
  <si>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</si>
  <si>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</si>
  <si>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</si>
  <si>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</si>
  <si>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</si>
  <si>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</si>
  <si>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</si>
  <si>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</si>
  <si>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</si>
  <si>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</si>
  <si>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</si>
  <si>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</si>
  <si>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</si>
  <si>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</si>
  <si>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</si>
  <si>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</si>
  <si>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</si>
  <si>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</si>
  <si>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</si>
  <si>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</si>
  <si>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</si>
  <si>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</si>
  <si>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</si>
  <si>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</si>
  <si>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</si>
  <si>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</si>
  <si>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</si>
  <si>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</si>
  <si>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</si>
  <si>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</si>
  <si>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</si>
  <si>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</si>
  <si>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</si>
  <si>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</si>
  <si>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</si>
  <si>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</si>
  <si>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</si>
  <si>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</si>
  <si>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</si>
  <si>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</si>
  <si>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</si>
  <si>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</si>
  <si>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</si>
  <si>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</si>
  <si>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</si>
  <si>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</si>
  <si>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</si>
  <si>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</si>
  <si>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</si>
  <si>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</si>
  <si>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</si>
  <si>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</si>
  <si>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</si>
  <si>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</si>
  <si>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</si>
  <si>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</si>
  <si>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</si>
  <si>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</si>
  <si>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</si>
  <si>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</si>
  <si>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</si>
  <si>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</si>
  <si>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</si>
  <si>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</si>
  <si>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</si>
  <si>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</si>
  <si>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</si>
  <si>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</si>
  <si>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</si>
  <si>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</si>
  <si>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</si>
  <si>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</si>
  <si>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</si>
  <si>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</si>
  <si>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</si>
  <si>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</si>
  <si>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</si>
  <si>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</si>
  <si>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</si>
  <si>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</si>
  <si>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</si>
  <si>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</si>
  <si>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</si>
  <si>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</si>
  <si>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</si>
  <si>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</si>
  <si>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</si>
  <si>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</si>
  <si>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</si>
  <si>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</si>
  <si>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</si>
  <si>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</si>
  <si>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</si>
  <si>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</si>
  <si>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</si>
  <si>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</si>
  <si>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</si>
  <si>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</si>
  <si>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</si>
  <si>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</si>
  <si>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</si>
  <si>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</si>
  <si>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</si>
  <si>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</si>
  <si>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</si>
  <si>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</si>
  <si>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</si>
  <si>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</si>
  <si>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</si>
  <si>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</si>
  <si>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</si>
  <si>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</si>
  <si>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</si>
  <si>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</si>
  <si>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</si>
  <si>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</si>
  <si>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</si>
  <si>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</si>
  <si>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</si>
  <si>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</si>
  <si>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</si>
  <si>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</si>
  <si>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</si>
  <si>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</si>
  <si>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</si>
  <si>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</si>
  <si>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</si>
  <si>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</si>
  <si>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</si>
  <si>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</si>
  <si>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</si>
  <si>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</si>
  <si>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</si>
  <si>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</si>
  <si>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</si>
  <si>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</si>
  <si>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</si>
  <si>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</si>
  <si>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</si>
  <si>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</si>
  <si>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</si>
  <si>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</si>
  <si>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</si>
  <si>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</si>
  <si>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</si>
  <si>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</si>
  <si>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</si>
  <si>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</si>
  <si>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</si>
  <si>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</si>
  <si>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</si>
  <si>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</si>
  <si>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</si>
  <si>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</si>
  <si>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</si>
  <si>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</si>
  <si>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</si>
  <si>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</si>
  <si>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</si>
  <si>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</si>
  <si>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</si>
  <si>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</si>
  <si>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</si>
  <si>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</si>
  <si>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</si>
  <si>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</si>
  <si>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</si>
  <si>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</si>
  <si>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</si>
  <si>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</si>
  <si>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</si>
  <si>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</si>
  <si>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</si>
  <si>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</si>
  <si>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</si>
  <si>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</si>
  <si>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</si>
  <si>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</si>
  <si>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</si>
  <si>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</si>
  <si>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</si>
  <si>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</si>
  <si>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</si>
  <si>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</si>
  <si>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</si>
  <si>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</si>
  <si>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</si>
  <si>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</si>
  <si>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</si>
  <si>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</si>
  <si>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</si>
  <si>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</si>
  <si>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</si>
  <si>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</si>
  <si>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</si>
  <si>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</si>
  <si>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</si>
  <si>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</si>
  <si>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</si>
  <si>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</si>
  <si>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</si>
  <si>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</si>
  <si>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</si>
  <si>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</si>
  <si>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</si>
  <si>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</si>
  <si>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</si>
  <si>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</si>
  <si>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</si>
  <si>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</si>
  <si>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</si>
  <si>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</si>
  <si>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</si>
  <si>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</si>
  <si>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</si>
  <si>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</si>
  <si>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</si>
  <si>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>КОНСОЛИДИРАН</t>
  </si>
  <si>
    <t>/Д.Иванчов/</t>
  </si>
  <si>
    <t xml:space="preserve">                        /Д.Иванчов/</t>
  </si>
  <si>
    <t>Дата на съставяне:25.02.2010</t>
  </si>
  <si>
    <t xml:space="preserve">Дата на съставяне:  25.02.2010                               </t>
  </si>
  <si>
    <t xml:space="preserve">Дата  на съставяне:25.02.2010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</si>
</sst>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0" zoomScaleNormal="70" zoomScaleSheetLayoutView="75" workbookViewId="0" topLeftCell="B25">
      <selection activeCell="H56" sqref="H56"/>
    </sheetView>
  </sheetViews>
  <sheetFormatPr defaultColWidth="9.00390625" defaultRowHeight="12.75"/>
  <cols>
    <col min="1" max="1" width="43.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625" style="74" customWidth="1"/>
    <col min="6" max="6" width="9.50390625" style="79" customWidth="1"/>
    <col min="7" max="7" width="12.625" style="74" customWidth="1"/>
    <col min="8" max="8" width="18.625" style="80" customWidth="1"/>
    <col min="9" max="9" width="3.50390625" style="54" customWidth="1"/>
    <col min="10" max="16384" width="9.375" style="54" customWidth="1"/>
  </cols>
  <sheetData>
    <row r="1" spans="1:8" ht="13.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3.5">
      <c r="A2" s="110"/>
      <c r="B2" s="110"/>
      <c r="C2" s="111"/>
      <c r="D2" s="111"/>
      <c r="E2" s="111"/>
      <c r="F2" s="75"/>
      <c r="G2" s="76"/>
      <c r="H2" s="77"/>
    </row>
    <row r="3" spans="1:8" ht="13.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3.5">
      <c r="A4" s="331" t="s">
        <v>3</v>
      </c>
      <c r="B4" s="337"/>
      <c r="C4" s="337"/>
      <c r="D4" s="337"/>
      <c r="E4" s="287" t="s">
        <v>535</v>
      </c>
      <c r="F4" s="333" t="s">
        <v>4</v>
      </c>
      <c r="G4" s="334"/>
      <c r="H4" s="265">
        <v>380</v>
      </c>
    </row>
    <row r="5" spans="1:8" ht="13.5">
      <c r="A5" s="331" t="s">
        <v>5</v>
      </c>
      <c r="B5" s="332"/>
      <c r="C5" s="332"/>
      <c r="D5" s="332"/>
      <c r="E5" s="288">
        <v>40178</v>
      </c>
      <c r="F5" s="75"/>
      <c r="G5" s="76"/>
      <c r="H5" s="114" t="s">
        <v>6</v>
      </c>
    </row>
    <row r="6" spans="1:8" ht="14.25" thickBot="1">
      <c r="A6" s="55"/>
      <c r="B6" s="55"/>
      <c r="C6" s="113"/>
      <c r="D6" s="114"/>
      <c r="E6" s="114"/>
      <c r="F6" s="75"/>
      <c r="G6" s="76"/>
      <c r="H6" s="114"/>
    </row>
    <row r="7" spans="1:8" ht="27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3.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3.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3.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3.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3.5">
      <c r="A12" s="130" t="s">
        <v>24</v>
      </c>
      <c r="B12" s="136" t="s">
        <v>25</v>
      </c>
      <c r="C12" s="56">
        <v>2135</v>
      </c>
      <c r="D12" s="56">
        <v>2344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3.5">
      <c r="A13" s="130" t="s">
        <v>28</v>
      </c>
      <c r="B13" s="136" t="s">
        <v>29</v>
      </c>
      <c r="C13" s="56">
        <v>597</v>
      </c>
      <c r="D13" s="56">
        <v>779</v>
      </c>
      <c r="E13" s="132" t="s">
        <v>30</v>
      </c>
      <c r="F13" s="137" t="s">
        <v>31</v>
      </c>
      <c r="G13" s="58"/>
      <c r="H13" s="58"/>
    </row>
    <row r="14" spans="1:8" ht="13.5">
      <c r="A14" s="130" t="s">
        <v>32</v>
      </c>
      <c r="B14" s="136" t="s">
        <v>33</v>
      </c>
      <c r="C14" s="56">
        <v>609</v>
      </c>
      <c r="D14" s="56">
        <v>439</v>
      </c>
      <c r="E14" s="138" t="s">
        <v>34</v>
      </c>
      <c r="F14" s="137" t="s">
        <v>35</v>
      </c>
      <c r="G14" s="211"/>
      <c r="H14" s="211"/>
    </row>
    <row r="15" spans="1:8" ht="13.5">
      <c r="A15" s="130" t="s">
        <v>36</v>
      </c>
      <c r="B15" s="136" t="s">
        <v>37</v>
      </c>
      <c r="C15" s="56">
        <v>371</v>
      </c>
      <c r="D15" s="56">
        <v>506</v>
      </c>
      <c r="E15" s="138" t="s">
        <v>38</v>
      </c>
      <c r="F15" s="137" t="s">
        <v>39</v>
      </c>
      <c r="G15" s="211"/>
      <c r="H15" s="211"/>
    </row>
    <row r="16" spans="1:8" ht="13.5">
      <c r="A16" s="130" t="s">
        <v>40</v>
      </c>
      <c r="B16" s="139" t="s">
        <v>41</v>
      </c>
      <c r="C16" s="56">
        <v>21</v>
      </c>
      <c r="D16" s="56">
        <v>19</v>
      </c>
      <c r="E16" s="138" t="s">
        <v>42</v>
      </c>
      <c r="F16" s="137" t="s">
        <v>43</v>
      </c>
      <c r="G16" s="211"/>
      <c r="H16" s="211"/>
    </row>
    <row r="17" spans="1:18" ht="26.25">
      <c r="A17" s="130" t="s">
        <v>44</v>
      </c>
      <c r="B17" s="136" t="s">
        <v>45</v>
      </c>
      <c r="C17" s="56">
        <v>856</v>
      </c>
      <c r="D17" s="56">
        <v>1106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4.2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3.5">
      <c r="A19" s="130" t="s">
        <v>51</v>
      </c>
      <c r="B19" s="144" t="s">
        <v>52</v>
      </c>
      <c r="C19" s="60">
        <f>SUM(C11:C18)</f>
        <v>4939</v>
      </c>
      <c r="D19" s="60">
        <f>SUM(D11:D18)</f>
        <v>5543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3.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863</v>
      </c>
      <c r="H20" s="63">
        <v>865</v>
      </c>
    </row>
    <row r="21" spans="1:18" ht="13.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3.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3.5">
      <c r="A23" s="130" t="s">
        <v>66</v>
      </c>
      <c r="B23" s="136" t="s">
        <v>67</v>
      </c>
      <c r="C23" s="56">
        <v>147</v>
      </c>
      <c r="D23" s="56">
        <v>174</v>
      </c>
      <c r="E23" s="148" t="s">
        <v>68</v>
      </c>
      <c r="F23" s="137" t="s">
        <v>69</v>
      </c>
      <c r="G23" s="57"/>
      <c r="H23" s="57"/>
      <c r="M23" s="62"/>
    </row>
    <row r="24" spans="1:8" ht="13.5">
      <c r="A24" s="130" t="s">
        <v>70</v>
      </c>
      <c r="B24" s="136" t="s">
        <v>71</v>
      </c>
      <c r="C24" s="56">
        <v>1</v>
      </c>
      <c r="D24" s="56">
        <v>4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3.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1081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4.25">
      <c r="A26" s="130" t="s">
        <v>78</v>
      </c>
      <c r="B26" s="136" t="s">
        <v>79</v>
      </c>
      <c r="C26" s="56">
        <v>73</v>
      </c>
      <c r="D26" s="56">
        <v>98</v>
      </c>
      <c r="E26" s="132" t="s">
        <v>80</v>
      </c>
      <c r="F26" s="141"/>
      <c r="G26" s="142"/>
      <c r="H26" s="143"/>
    </row>
    <row r="27" spans="1:18" ht="13.5">
      <c r="A27" s="130" t="s">
        <v>81</v>
      </c>
      <c r="B27" s="145" t="s">
        <v>82</v>
      </c>
      <c r="C27" s="60">
        <f>SUM(C23:C26)</f>
        <v>221</v>
      </c>
      <c r="D27" s="60">
        <f>SUM(D23:D26)</f>
        <v>276</v>
      </c>
      <c r="E27" s="148" t="s">
        <v>83</v>
      </c>
      <c r="F27" s="137" t="s">
        <v>84</v>
      </c>
      <c r="G27" s="59">
        <f>SUM(G28:G30)</f>
        <v>-1915</v>
      </c>
      <c r="H27" s="59">
        <f>SUM(H28:H30)</f>
        <v>75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3.5">
      <c r="A28" s="130"/>
      <c r="B28" s="136"/>
      <c r="C28" s="147"/>
      <c r="D28" s="60"/>
      <c r="E28" s="132" t="s">
        <v>85</v>
      </c>
      <c r="F28" s="137" t="s">
        <v>86</v>
      </c>
      <c r="G28" s="57">
        <v>77</v>
      </c>
      <c r="H28" s="57">
        <v>77</v>
      </c>
    </row>
    <row r="29" spans="1:13" ht="13.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-1992</v>
      </c>
      <c r="H29" s="211">
        <v>-2</v>
      </c>
      <c r="M29" s="62"/>
    </row>
    <row r="30" spans="1:8" ht="13.5">
      <c r="A30" s="130" t="s">
        <v>90</v>
      </c>
      <c r="B30" s="136" t="s">
        <v>91</v>
      </c>
      <c r="C30" s="56">
        <v>2228</v>
      </c>
      <c r="D30" s="56">
        <v>2228</v>
      </c>
      <c r="E30" s="132" t="s">
        <v>92</v>
      </c>
      <c r="F30" s="137" t="s">
        <v>93</v>
      </c>
      <c r="G30" s="63"/>
      <c r="H30" s="63"/>
    </row>
    <row r="31" spans="1:13" ht="13.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3.5">
      <c r="A32" s="130" t="s">
        <v>98</v>
      </c>
      <c r="B32" s="145" t="s">
        <v>99</v>
      </c>
      <c r="C32" s="60">
        <f>C30+C31</f>
        <v>2228</v>
      </c>
      <c r="D32" s="60">
        <f>D30+D31</f>
        <v>2228</v>
      </c>
      <c r="E32" s="138" t="s">
        <v>100</v>
      </c>
      <c r="F32" s="137" t="s">
        <v>101</v>
      </c>
      <c r="G32" s="211">
        <v>-2687</v>
      </c>
      <c r="H32" s="211">
        <v>-1892</v>
      </c>
      <c r="I32" s="185"/>
      <c r="J32" s="185"/>
      <c r="K32" s="185"/>
      <c r="L32" s="185"/>
      <c r="M32" s="185"/>
      <c r="N32" s="185"/>
      <c r="O32" s="185"/>
    </row>
    <row r="33" spans="1:18" ht="13.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-4602</v>
      </c>
      <c r="H33" s="59">
        <f>H27+H31+H32</f>
        <v>-1817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3.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3.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3.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-2199</v>
      </c>
      <c r="H36" s="59">
        <f>H25+H17+H33</f>
        <v>588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3.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3.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3.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1332</v>
      </c>
      <c r="H39" s="63">
        <v>1608</v>
      </c>
      <c r="I39" s="185"/>
      <c r="J39" s="185"/>
      <c r="K39" s="185"/>
      <c r="L39" s="185"/>
      <c r="M39" s="186"/>
      <c r="N39" s="185"/>
      <c r="O39" s="185"/>
    </row>
    <row r="40" spans="1:8" ht="13.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3.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3.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3.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3.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/>
      <c r="H44" s="57">
        <v>308</v>
      </c>
    </row>
    <row r="45" spans="1:15" ht="13.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3.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3.5">
      <c r="A47" s="130" t="s">
        <v>143</v>
      </c>
      <c r="B47" s="136" t="s">
        <v>144</v>
      </c>
      <c r="C47" s="56">
        <v>57</v>
      </c>
      <c r="D47" s="56">
        <v>40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3.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455</v>
      </c>
      <c r="H48" s="57">
        <v>619</v>
      </c>
    </row>
    <row r="49" spans="1:18" ht="13.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11212</v>
      </c>
      <c r="H49" s="59">
        <f>SUM(H43:H48)</f>
        <v>11684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3.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3.5">
      <c r="A51" s="130" t="s">
        <v>155</v>
      </c>
      <c r="B51" s="144" t="s">
        <v>156</v>
      </c>
      <c r="C51" s="60">
        <f>SUM(C47:C50)</f>
        <v>57</v>
      </c>
      <c r="D51" s="60">
        <f>SUM(D47:D50)</f>
        <v>40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3.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3.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16</v>
      </c>
      <c r="H53" s="57">
        <v>16</v>
      </c>
    </row>
    <row r="54" spans="1:8" ht="13.5">
      <c r="A54" s="130" t="s">
        <v>166</v>
      </c>
      <c r="B54" s="144" t="s">
        <v>167</v>
      </c>
      <c r="C54" s="56">
        <v>226</v>
      </c>
      <c r="D54" s="56">
        <v>226</v>
      </c>
      <c r="E54" s="132" t="s">
        <v>168</v>
      </c>
      <c r="F54" s="140" t="s">
        <v>169</v>
      </c>
      <c r="G54" s="57"/>
      <c r="H54" s="57"/>
    </row>
    <row r="55" spans="1:18" ht="26.25">
      <c r="A55" s="164" t="s">
        <v>170</v>
      </c>
      <c r="B55" s="165" t="s">
        <v>171</v>
      </c>
      <c r="C55" s="60">
        <f>C19+C20+C21+C27+C32+C45+C51+C53+C54</f>
        <v>7671</v>
      </c>
      <c r="D55" s="60">
        <f>D19+D20+D21+D27+D32+D45+D51+D53+D54</f>
        <v>8313</v>
      </c>
      <c r="E55" s="132" t="s">
        <v>172</v>
      </c>
      <c r="F55" s="156" t="s">
        <v>173</v>
      </c>
      <c r="G55" s="59">
        <f>G49+G51+G52+G53+G54</f>
        <v>11228</v>
      </c>
      <c r="H55" s="59">
        <f>H49+H51+H52+H53+H54</f>
        <v>11700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3.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3.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3.5">
      <c r="A58" s="130" t="s">
        <v>177</v>
      </c>
      <c r="B58" s="136" t="s">
        <v>178</v>
      </c>
      <c r="C58" s="56">
        <v>1699</v>
      </c>
      <c r="D58" s="56">
        <v>2412</v>
      </c>
      <c r="E58" s="132" t="s">
        <v>127</v>
      </c>
      <c r="F58" s="167"/>
      <c r="G58" s="147"/>
      <c r="H58" s="59"/>
    </row>
    <row r="59" spans="1:13" ht="13.5">
      <c r="A59" s="130" t="s">
        <v>179</v>
      </c>
      <c r="B59" s="136" t="s">
        <v>180</v>
      </c>
      <c r="C59" s="56">
        <v>431</v>
      </c>
      <c r="D59" s="56">
        <v>719</v>
      </c>
      <c r="E59" s="146" t="s">
        <v>181</v>
      </c>
      <c r="F59" s="137" t="s">
        <v>182</v>
      </c>
      <c r="G59" s="57"/>
      <c r="H59" s="57"/>
      <c r="M59" s="62"/>
    </row>
    <row r="60" spans="1:8" ht="13.5">
      <c r="A60" s="130" t="s">
        <v>183</v>
      </c>
      <c r="B60" s="136" t="s">
        <v>184</v>
      </c>
      <c r="C60" s="56">
        <v>34</v>
      </c>
      <c r="D60" s="56">
        <v>42</v>
      </c>
      <c r="E60" s="132" t="s">
        <v>185</v>
      </c>
      <c r="F60" s="137" t="s">
        <v>186</v>
      </c>
      <c r="G60" s="57"/>
      <c r="H60" s="57"/>
    </row>
    <row r="61" spans="1:18" ht="13.5">
      <c r="A61" s="130" t="s">
        <v>187</v>
      </c>
      <c r="B61" s="139" t="s">
        <v>188</v>
      </c>
      <c r="C61" s="56">
        <v>1077</v>
      </c>
      <c r="D61" s="56">
        <v>1403</v>
      </c>
      <c r="E61" s="138" t="s">
        <v>189</v>
      </c>
      <c r="F61" s="167" t="s">
        <v>190</v>
      </c>
      <c r="G61" s="59">
        <f>SUM(G62:G68)</f>
        <v>3351</v>
      </c>
      <c r="H61" s="59">
        <f>SUM(H62:H68)</f>
        <v>2619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3.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100</v>
      </c>
      <c r="H62" s="57">
        <v>28</v>
      </c>
    </row>
    <row r="63" spans="1:13" ht="13.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150</v>
      </c>
      <c r="H63" s="57"/>
      <c r="M63" s="62"/>
    </row>
    <row r="64" spans="1:15" ht="13.5">
      <c r="A64" s="130" t="s">
        <v>51</v>
      </c>
      <c r="B64" s="144" t="s">
        <v>199</v>
      </c>
      <c r="C64" s="60">
        <f>SUM(C58:C63)</f>
        <v>3241</v>
      </c>
      <c r="D64" s="60">
        <f>SUM(D58:D63)</f>
        <v>4576</v>
      </c>
      <c r="E64" s="132" t="s">
        <v>200</v>
      </c>
      <c r="F64" s="137" t="s">
        <v>201</v>
      </c>
      <c r="G64" s="57">
        <v>2024</v>
      </c>
      <c r="H64" s="57">
        <v>2231</v>
      </c>
      <c r="I64" s="185"/>
      <c r="J64" s="185"/>
      <c r="K64" s="185"/>
      <c r="L64" s="185"/>
      <c r="M64" s="185"/>
      <c r="N64" s="185"/>
      <c r="O64" s="185"/>
    </row>
    <row r="65" spans="1:8" ht="13.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3.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805</v>
      </c>
      <c r="H66" s="57">
        <v>196</v>
      </c>
    </row>
    <row r="67" spans="1:8" ht="13.5">
      <c r="A67" s="130" t="s">
        <v>207</v>
      </c>
      <c r="B67" s="136" t="s">
        <v>208</v>
      </c>
      <c r="C67" s="56">
        <v>1888</v>
      </c>
      <c r="D67" s="56">
        <v>1859</v>
      </c>
      <c r="E67" s="132" t="s">
        <v>209</v>
      </c>
      <c r="F67" s="137" t="s">
        <v>210</v>
      </c>
      <c r="G67" s="57">
        <v>127</v>
      </c>
      <c r="H67" s="57">
        <v>52</v>
      </c>
    </row>
    <row r="68" spans="1:8" ht="13.5">
      <c r="A68" s="130" t="s">
        <v>211</v>
      </c>
      <c r="B68" s="136" t="s">
        <v>212</v>
      </c>
      <c r="C68" s="56">
        <v>395</v>
      </c>
      <c r="D68" s="56">
        <v>679</v>
      </c>
      <c r="E68" s="132" t="s">
        <v>213</v>
      </c>
      <c r="F68" s="137" t="s">
        <v>214</v>
      </c>
      <c r="G68" s="57">
        <v>145</v>
      </c>
      <c r="H68" s="57">
        <v>112</v>
      </c>
    </row>
    <row r="69" spans="1:8" ht="13.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2176</v>
      </c>
      <c r="H69" s="57">
        <v>2072</v>
      </c>
    </row>
    <row r="70" spans="1:8" ht="13.5">
      <c r="A70" s="130" t="s">
        <v>218</v>
      </c>
      <c r="B70" s="136" t="s">
        <v>219</v>
      </c>
      <c r="C70" s="56">
        <v>1839</v>
      </c>
      <c r="D70" s="56">
        <v>1815</v>
      </c>
      <c r="E70" s="132" t="s">
        <v>220</v>
      </c>
      <c r="F70" s="137" t="s">
        <v>221</v>
      </c>
      <c r="G70" s="57"/>
      <c r="H70" s="57"/>
    </row>
    <row r="71" spans="1:18" ht="13.5">
      <c r="A71" s="130" t="s">
        <v>222</v>
      </c>
      <c r="B71" s="136" t="s">
        <v>223</v>
      </c>
      <c r="C71" s="56"/>
      <c r="D71" s="56">
        <v>421</v>
      </c>
      <c r="E71" s="148" t="s">
        <v>46</v>
      </c>
      <c r="F71" s="168" t="s">
        <v>224</v>
      </c>
      <c r="G71" s="66">
        <f>G59+G60+G61+G69+G70</f>
        <v>5527</v>
      </c>
      <c r="H71" s="66">
        <f>H59+H60+H61+H69+H70</f>
        <v>4691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3.5">
      <c r="A72" s="130" t="s">
        <v>225</v>
      </c>
      <c r="B72" s="136" t="s">
        <v>226</v>
      </c>
      <c r="C72" s="56">
        <v>44</v>
      </c>
      <c r="D72" s="56">
        <v>75</v>
      </c>
      <c r="E72" s="138"/>
      <c r="F72" s="169"/>
      <c r="G72" s="170"/>
      <c r="H72" s="171"/>
    </row>
    <row r="73" spans="1:8" ht="13.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3.5">
      <c r="A74" s="130" t="s">
        <v>229</v>
      </c>
      <c r="B74" s="136" t="s">
        <v>230</v>
      </c>
      <c r="C74" s="56">
        <v>333</v>
      </c>
      <c r="D74" s="56">
        <v>113</v>
      </c>
      <c r="E74" s="132" t="s">
        <v>231</v>
      </c>
      <c r="F74" s="175" t="s">
        <v>232</v>
      </c>
      <c r="G74" s="57"/>
      <c r="H74" s="57"/>
    </row>
    <row r="75" spans="1:15" ht="13.5">
      <c r="A75" s="130" t="s">
        <v>76</v>
      </c>
      <c r="B75" s="144" t="s">
        <v>233</v>
      </c>
      <c r="C75" s="60">
        <f>SUM(C67:C74)</f>
        <v>4499</v>
      </c>
      <c r="D75" s="60">
        <f>SUM(D67:D74)</f>
        <v>4962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3.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3.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3.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3.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5527</v>
      </c>
      <c r="H79" s="67">
        <f>H71+H74+H75+H76</f>
        <v>4691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3.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3.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3.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3.5">
      <c r="A83" s="130" t="s">
        <v>132</v>
      </c>
      <c r="B83" s="136" t="s">
        <v>250</v>
      </c>
      <c r="C83" s="56"/>
      <c r="D83" s="56">
        <v>603</v>
      </c>
      <c r="E83" s="68"/>
      <c r="F83" s="180"/>
      <c r="G83" s="180"/>
      <c r="H83" s="181"/>
    </row>
    <row r="84" spans="1:14" ht="13.5">
      <c r="A84" s="130" t="s">
        <v>251</v>
      </c>
      <c r="B84" s="144" t="s">
        <v>252</v>
      </c>
      <c r="C84" s="60">
        <f>C83+C82+C78</f>
        <v>0</v>
      </c>
      <c r="D84" s="60">
        <f>D83+D82+D78</f>
        <v>603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3.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3.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3.5">
      <c r="A87" s="130" t="s">
        <v>254</v>
      </c>
      <c r="B87" s="136" t="s">
        <v>255</v>
      </c>
      <c r="C87" s="56">
        <v>428</v>
      </c>
      <c r="D87" s="56">
        <v>28</v>
      </c>
      <c r="E87" s="68"/>
      <c r="F87" s="180"/>
      <c r="G87" s="180"/>
      <c r="H87" s="181"/>
      <c r="M87" s="62"/>
    </row>
    <row r="88" spans="1:8" ht="13.5">
      <c r="A88" s="130" t="s">
        <v>256</v>
      </c>
      <c r="B88" s="136" t="s">
        <v>257</v>
      </c>
      <c r="C88" s="56">
        <v>49</v>
      </c>
      <c r="D88" s="56">
        <v>105</v>
      </c>
      <c r="E88" s="158"/>
      <c r="F88" s="180"/>
      <c r="G88" s="180"/>
      <c r="H88" s="181"/>
    </row>
    <row r="89" spans="1:13" ht="13.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3.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3.5">
      <c r="A91" s="130" t="s">
        <v>262</v>
      </c>
      <c r="B91" s="144" t="s">
        <v>263</v>
      </c>
      <c r="C91" s="60">
        <f>SUM(C87:C90)</f>
        <v>477</v>
      </c>
      <c r="D91" s="60">
        <f>SUM(D87:D90)</f>
        <v>133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3.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3.5">
      <c r="A93" s="130" t="s">
        <v>266</v>
      </c>
      <c r="B93" s="182" t="s">
        <v>267</v>
      </c>
      <c r="C93" s="60">
        <f>C64+C75+C84+C91+C92</f>
        <v>8217</v>
      </c>
      <c r="D93" s="60">
        <f>D64+D75+D84+D91+D92</f>
        <v>10274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27" thickBot="1">
      <c r="A94" s="260" t="s">
        <v>268</v>
      </c>
      <c r="B94" s="183" t="s">
        <v>269</v>
      </c>
      <c r="C94" s="69">
        <f>C93+C55</f>
        <v>15888</v>
      </c>
      <c r="D94" s="69">
        <f>D93+D55</f>
        <v>18587</v>
      </c>
      <c r="E94" s="261" t="s">
        <v>270</v>
      </c>
      <c r="F94" s="184" t="s">
        <v>271</v>
      </c>
      <c r="G94" s="70">
        <f>G36+G39+G55+G79</f>
        <v>15888</v>
      </c>
      <c r="H94" s="70">
        <f>H36+H39+H55+H79</f>
        <v>18587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3.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3.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3.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3.5">
      <c r="A98" s="22" t="s">
        <v>538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3.5">
      <c r="C99" s="22"/>
      <c r="D99" s="1" t="s">
        <v>533</v>
      </c>
      <c r="E99" s="22"/>
      <c r="F99" s="75"/>
      <c r="G99" s="76"/>
      <c r="H99" s="77"/>
    </row>
    <row r="100" spans="1:5" ht="13.5">
      <c r="A100" s="78"/>
      <c r="B100" s="78"/>
      <c r="C100" s="335" t="s">
        <v>528</v>
      </c>
      <c r="D100" s="336"/>
      <c r="E100" s="336"/>
    </row>
    <row r="101" ht="12.75">
      <c r="D101" s="74" t="s">
        <v>536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3">
      <selection activeCell="E44" sqref="E44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625" style="305" customWidth="1"/>
    <col min="5" max="5" width="37.375" style="328" customWidth="1"/>
    <col min="6" max="6" width="9.00390625" style="328" customWidth="1"/>
    <col min="7" max="7" width="11.625" style="305" customWidth="1"/>
    <col min="8" max="8" width="13.125" style="305" customWidth="1"/>
    <col min="9" max="16384" width="9.37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3.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3.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40178</v>
      </c>
      <c r="C4" s="341"/>
      <c r="D4" s="341"/>
      <c r="E4" s="209"/>
      <c r="F4" s="270"/>
      <c r="G4" s="304"/>
      <c r="H4" s="307" t="s">
        <v>276</v>
      </c>
    </row>
    <row r="5" spans="1:8" ht="22.5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1421</v>
      </c>
      <c r="D9" s="23">
        <v>6814</v>
      </c>
      <c r="E9" s="193" t="s">
        <v>285</v>
      </c>
      <c r="F9" s="309" t="s">
        <v>286</v>
      </c>
      <c r="G9" s="310">
        <v>2969</v>
      </c>
      <c r="H9" s="310">
        <v>10598</v>
      </c>
    </row>
    <row r="10" spans="1:8" ht="12">
      <c r="A10" s="193" t="s">
        <v>287</v>
      </c>
      <c r="B10" s="194" t="s">
        <v>288</v>
      </c>
      <c r="C10" s="23">
        <v>829</v>
      </c>
      <c r="D10" s="23">
        <v>1531</v>
      </c>
      <c r="E10" s="193" t="s">
        <v>289</v>
      </c>
      <c r="F10" s="309" t="s">
        <v>290</v>
      </c>
      <c r="G10" s="310">
        <v>3</v>
      </c>
      <c r="H10" s="310">
        <v>141</v>
      </c>
    </row>
    <row r="11" spans="1:8" ht="12">
      <c r="A11" s="193" t="s">
        <v>291</v>
      </c>
      <c r="B11" s="194" t="s">
        <v>292</v>
      </c>
      <c r="C11" s="23">
        <v>813</v>
      </c>
      <c r="D11" s="23">
        <v>677</v>
      </c>
      <c r="E11" s="195" t="s">
        <v>293</v>
      </c>
      <c r="F11" s="309" t="s">
        <v>294</v>
      </c>
      <c r="G11" s="310">
        <v>338</v>
      </c>
      <c r="H11" s="310">
        <v>362</v>
      </c>
    </row>
    <row r="12" spans="1:8" ht="12">
      <c r="A12" s="193" t="s">
        <v>295</v>
      </c>
      <c r="B12" s="194" t="s">
        <v>296</v>
      </c>
      <c r="C12" s="23">
        <v>1616</v>
      </c>
      <c r="D12" s="23">
        <v>2619</v>
      </c>
      <c r="E12" s="195" t="s">
        <v>78</v>
      </c>
      <c r="F12" s="309" t="s">
        <v>297</v>
      </c>
      <c r="G12" s="310">
        <v>485</v>
      </c>
      <c r="H12" s="310">
        <v>1030</v>
      </c>
    </row>
    <row r="13" spans="1:18" ht="12">
      <c r="A13" s="193" t="s">
        <v>298</v>
      </c>
      <c r="B13" s="194" t="s">
        <v>299</v>
      </c>
      <c r="C13" s="23">
        <v>256</v>
      </c>
      <c r="D13" s="23">
        <v>541</v>
      </c>
      <c r="E13" s="196" t="s">
        <v>51</v>
      </c>
      <c r="F13" s="311" t="s">
        <v>300</v>
      </c>
      <c r="G13" s="308">
        <f>SUM(G9:G12)</f>
        <v>3795</v>
      </c>
      <c r="H13" s="308">
        <f>SUM(H9:H12)</f>
        <v>12131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303</v>
      </c>
      <c r="D14" s="23">
        <v>398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483</v>
      </c>
      <c r="D15" s="24">
        <v>-578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436</v>
      </c>
      <c r="D16" s="24">
        <v>119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6157</v>
      </c>
      <c r="D19" s="26">
        <f>SUM(D9:D15)+D16</f>
        <v>12121</v>
      </c>
      <c r="E19" s="199" t="s">
        <v>317</v>
      </c>
      <c r="F19" s="312" t="s">
        <v>318</v>
      </c>
      <c r="G19" s="310">
        <v>198</v>
      </c>
      <c r="H19" s="310">
        <v>79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9</v>
      </c>
      <c r="H21" s="310">
        <v>8</v>
      </c>
    </row>
    <row r="22" spans="1:8" ht="24">
      <c r="A22" s="199" t="s">
        <v>324</v>
      </c>
      <c r="B22" s="200" t="s">
        <v>325</v>
      </c>
      <c r="C22" s="23">
        <v>853</v>
      </c>
      <c r="D22" s="23">
        <v>896</v>
      </c>
      <c r="E22" s="199" t="s">
        <v>326</v>
      </c>
      <c r="F22" s="312" t="s">
        <v>327</v>
      </c>
      <c r="G22" s="310">
        <v>19</v>
      </c>
      <c r="H22" s="310">
        <v>85</v>
      </c>
    </row>
    <row r="23" spans="1:8" ht="24">
      <c r="A23" s="193" t="s">
        <v>328</v>
      </c>
      <c r="B23" s="200" t="s">
        <v>329</v>
      </c>
      <c r="C23" s="23">
        <v>8</v>
      </c>
      <c r="D23" s="23">
        <v>1434</v>
      </c>
      <c r="E23" s="193" t="s">
        <v>330</v>
      </c>
      <c r="F23" s="312" t="s">
        <v>331</v>
      </c>
      <c r="G23" s="310"/>
      <c r="H23" s="310">
        <v>675</v>
      </c>
    </row>
    <row r="24" spans="1:18" ht="12">
      <c r="A24" s="193" t="s">
        <v>332</v>
      </c>
      <c r="B24" s="200" t="s">
        <v>333</v>
      </c>
      <c r="C24" s="23">
        <v>20</v>
      </c>
      <c r="D24" s="23">
        <v>81</v>
      </c>
      <c r="E24" s="196" t="s">
        <v>103</v>
      </c>
      <c r="F24" s="314" t="s">
        <v>334</v>
      </c>
      <c r="G24" s="308">
        <f>SUM(G19:G23)</f>
        <v>226</v>
      </c>
      <c r="H24" s="308">
        <f>SUM(H19:H23)</f>
        <v>847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103</v>
      </c>
      <c r="D25" s="23">
        <v>637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984</v>
      </c>
      <c r="D26" s="26">
        <f>SUM(D22:D25)</f>
        <v>3048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7141</v>
      </c>
      <c r="D28" s="27">
        <f>D26+D19</f>
        <v>15169</v>
      </c>
      <c r="E28" s="41" t="s">
        <v>339</v>
      </c>
      <c r="F28" s="314" t="s">
        <v>340</v>
      </c>
      <c r="G28" s="308">
        <f>G13+G15+G24</f>
        <v>4021</v>
      </c>
      <c r="H28" s="308">
        <f>H13+H15+H24</f>
        <v>12978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0</v>
      </c>
      <c r="E30" s="41" t="s">
        <v>343</v>
      </c>
      <c r="F30" s="314" t="s">
        <v>344</v>
      </c>
      <c r="G30" s="30">
        <f>IF((C28-G28)&gt;0,C28-G28,0)</f>
        <v>3120</v>
      </c>
      <c r="H30" s="30">
        <f>IF((D28-H28)&gt;0,D28-H28,0)</f>
        <v>2191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>
        <v>157</v>
      </c>
      <c r="H32" s="310"/>
    </row>
    <row r="33" spans="1:18" ht="12">
      <c r="A33" s="42" t="s">
        <v>351</v>
      </c>
      <c r="B33" s="201" t="s">
        <v>352</v>
      </c>
      <c r="C33" s="26">
        <f>C28+C31+C32</f>
        <v>7141</v>
      </c>
      <c r="D33" s="26">
        <f>D28+D31+D32</f>
        <v>15169</v>
      </c>
      <c r="E33" s="41" t="s">
        <v>353</v>
      </c>
      <c r="F33" s="314" t="s">
        <v>354</v>
      </c>
      <c r="G33" s="30">
        <f>G32+G31+G28</f>
        <v>4178</v>
      </c>
      <c r="H33" s="30">
        <f>H32+H31+H28</f>
        <v>12978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0</v>
      </c>
      <c r="E34" s="42" t="s">
        <v>357</v>
      </c>
      <c r="F34" s="314" t="s">
        <v>358</v>
      </c>
      <c r="G34" s="308">
        <f>IF((C33-G33)&gt;0,C33-G33,0)</f>
        <v>2963</v>
      </c>
      <c r="H34" s="308">
        <f>IF((D33-H33)&gt;0,D33-H33,0)</f>
        <v>2191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-146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>
        <v>72</v>
      </c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>
        <v>-218</v>
      </c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0</v>
      </c>
      <c r="E39" s="208" t="s">
        <v>369</v>
      </c>
      <c r="F39" s="318" t="s">
        <v>370</v>
      </c>
      <c r="G39" s="319">
        <f>IF(G34&gt;0,IF(C35+G34&lt;0,0,C35+G34),IF(C34-C35&lt;0,C35-C34,0))</f>
        <v>2963</v>
      </c>
      <c r="H39" s="319">
        <f>IF(H34&gt;0,IF(D35+H34&lt;0,0,D35+H34),IF(D34-D35&lt;0,D35-D34,0))</f>
        <v>2045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/>
      <c r="E40" s="41" t="s">
        <v>371</v>
      </c>
      <c r="F40" s="318" t="s">
        <v>373</v>
      </c>
      <c r="G40" s="310">
        <v>276</v>
      </c>
      <c r="H40" s="310">
        <v>153</v>
      </c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376</v>
      </c>
      <c r="F41" s="329" t="s">
        <v>377</v>
      </c>
      <c r="G41" s="29">
        <f>IF(C39=0,IF(G39-G40&gt;0,G39-G40+C40,0),IF(C39-C40&lt;0,C40-C39+G40,0))</f>
        <v>2687</v>
      </c>
      <c r="H41" s="29">
        <f>IF(D39=0,IF(H39-H40&gt;0,H39-H40+D40,0),IF(D39-D40&lt;0,D40-D39+H40,0))</f>
        <v>1892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7141</v>
      </c>
      <c r="D42" s="30">
        <f>D33+D35+D39</f>
        <v>15023</v>
      </c>
      <c r="E42" s="42" t="s">
        <v>380</v>
      </c>
      <c r="F42" s="43" t="s">
        <v>381</v>
      </c>
      <c r="G42" s="30">
        <f>G39+G33</f>
        <v>7141</v>
      </c>
      <c r="H42" s="30">
        <f>H39+H33</f>
        <v>15023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40234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533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536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80" zoomScaleNormal="80" workbookViewId="0" topLeftCell="A25">
      <selection activeCell="A50" sqref="A50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375" style="303" customWidth="1"/>
    <col min="5" max="5" width="10.125" style="45" customWidth="1"/>
    <col min="6" max="6" width="12.00390625" style="45" customWidth="1"/>
    <col min="7" max="16384" width="9.37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3.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40178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3772</v>
      </c>
      <c r="D10" s="31">
        <v>13851</v>
      </c>
      <c r="E10" s="44"/>
      <c r="F10" s="44"/>
    </row>
    <row r="11" spans="1:13" ht="12">
      <c r="A11" s="227" t="s">
        <v>389</v>
      </c>
      <c r="B11" s="228" t="s">
        <v>390</v>
      </c>
      <c r="C11" s="31">
        <v>-2112</v>
      </c>
      <c r="D11" s="31">
        <v>-9286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-1133</v>
      </c>
      <c r="D13" s="31">
        <v>-3080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-32</v>
      </c>
      <c r="D14" s="31">
        <v>753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>
        <v>-2</v>
      </c>
      <c r="D15" s="31">
        <v>-34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>
        <v>-6</v>
      </c>
      <c r="D17" s="31">
        <v>20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-1</v>
      </c>
      <c r="D18" s="31">
        <v>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221</v>
      </c>
      <c r="D19" s="31">
        <v>1773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707</v>
      </c>
      <c r="D20" s="32">
        <f>SUM(D10:D19)</f>
        <v>3998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-254</v>
      </c>
      <c r="D22" s="31">
        <v>-1246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>
        <v>7</v>
      </c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>
        <v>-43</v>
      </c>
      <c r="D24" s="31">
        <v>-1815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>
        <v>6</v>
      </c>
      <c r="D25" s="31">
        <v>606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>
        <v>-1850</v>
      </c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-284</v>
      </c>
      <c r="D32" s="32">
        <f>SUM(D22:D31)</f>
        <v>-4305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532</v>
      </c>
      <c r="D36" s="31">
        <v>976</v>
      </c>
      <c r="E36" s="44"/>
      <c r="F36" s="44"/>
    </row>
    <row r="37" spans="1:6" ht="12">
      <c r="A37" s="227" t="s">
        <v>438</v>
      </c>
      <c r="B37" s="228" t="s">
        <v>439</v>
      </c>
      <c r="C37" s="31">
        <v>-636</v>
      </c>
      <c r="D37" s="31">
        <v>-887</v>
      </c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-506</v>
      </c>
      <c r="D39" s="31">
        <v>-810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531</v>
      </c>
      <c r="D41" s="31">
        <v>1025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-79</v>
      </c>
      <c r="D42" s="32">
        <f>SUM(D34:D41)</f>
        <v>304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344</v>
      </c>
      <c r="D43" s="32">
        <f>D42+D32+D20</f>
        <v>-3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133</v>
      </c>
      <c r="D44" s="46">
        <v>136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477</v>
      </c>
      <c r="D45" s="32">
        <f>D44+D43</f>
        <v>133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477</v>
      </c>
      <c r="D46" s="33">
        <v>133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539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534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537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0" zoomScaleNormal="70" workbookViewId="0" topLeftCell="A1">
      <selection activeCell="A39" sqref="A39"/>
    </sheetView>
  </sheetViews>
  <sheetFormatPr defaultColWidth="9.00390625" defaultRowHeight="12.75"/>
  <cols>
    <col min="1" max="1" width="48.50390625" style="299" customWidth="1"/>
    <col min="2" max="2" width="8.375" style="30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40178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57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77</v>
      </c>
      <c r="J11" s="35">
        <f>'справка №1-БАЛАНС'!H29+'справка №1-БАЛАНС'!H32</f>
        <v>-1894</v>
      </c>
      <c r="K11" s="37"/>
      <c r="L11" s="239">
        <f>SUM(C11:K11)</f>
        <v>588</v>
      </c>
      <c r="M11" s="35">
        <f>'справка №1-БАЛАНС'!H39</f>
        <v>1608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77</v>
      </c>
      <c r="J15" s="38">
        <f t="shared" si="2"/>
        <v>-1894</v>
      </c>
      <c r="K15" s="38">
        <f t="shared" si="2"/>
        <v>0</v>
      </c>
      <c r="L15" s="239">
        <f t="shared" si="1"/>
        <v>588</v>
      </c>
      <c r="M15" s="38">
        <f t="shared" si="2"/>
        <v>1608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-2687</v>
      </c>
      <c r="K16" s="37"/>
      <c r="L16" s="239">
        <f t="shared" si="1"/>
        <v>-2687</v>
      </c>
      <c r="M16" s="37">
        <v>-276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>
        <v>-2</v>
      </c>
      <c r="F28" s="37"/>
      <c r="G28" s="37"/>
      <c r="H28" s="37"/>
      <c r="I28" s="37"/>
      <c r="J28" s="37">
        <v>-98</v>
      </c>
      <c r="K28" s="37"/>
      <c r="L28" s="239">
        <f t="shared" si="1"/>
        <v>-100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863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77</v>
      </c>
      <c r="J29" s="36">
        <f t="shared" si="6"/>
        <v>-4679</v>
      </c>
      <c r="K29" s="36">
        <f t="shared" si="6"/>
        <v>0</v>
      </c>
      <c r="L29" s="239">
        <f t="shared" si="1"/>
        <v>-2199</v>
      </c>
      <c r="M29" s="36">
        <f t="shared" si="6"/>
        <v>1332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863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77</v>
      </c>
      <c r="J32" s="36">
        <f t="shared" si="7"/>
        <v>-4679</v>
      </c>
      <c r="K32" s="36">
        <f t="shared" si="7"/>
        <v>0</v>
      </c>
      <c r="L32" s="239">
        <f t="shared" si="1"/>
        <v>-2199</v>
      </c>
      <c r="M32" s="36">
        <f>M29+M30+M31</f>
        <v>1332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2010-02-23T06:22:13Z</cp:lastPrinted>
  <dcterms:created xsi:type="dcterms:W3CDTF">2000-06-29T12:02:40Z</dcterms:created>
  <dcterms:modified xsi:type="dcterms:W3CDTF">2010-02-23T06:22:17Z</dcterms:modified>
  <cp:category/>
  <cp:version/>
  <cp:contentType/>
  <cp:contentStatus/>
</cp:coreProperties>
</file>