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<sst xmlns="http://schemas.openxmlformats.org/spreadsheetml/2006/main" count="4315" uniqueCount="997">
  <si>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</si>
  <si>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</si>
  <si>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</si>
  <si>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</si>
  <si>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</si>
  <si>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</si>
  <si>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</si>
  <si>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</si>
  <si>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</si>
  <si>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</si>
  <si>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</si>
  <si>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</si>
  <si>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</si>
  <si>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</si>
  <si>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</si>
  <si>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</si>
  <si>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</si>
  <si>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</si>
  <si>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</si>
  <si>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</si>
  <si>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</si>
  <si>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</si>
  <si>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</si>
  <si>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</si>
  <si>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</si>
  <si>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</si>
  <si>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</si>
  <si>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</si>
  <si>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</si>
  <si>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</si>
  <si>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</si>
  <si>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</si>
  <si>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</si>
  <si>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</si>
  <si>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</si>
  <si>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</si>
  <si>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</si>
  <si>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</si>
  <si>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</si>
  <si>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</si>
  <si>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</si>
  <si>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</si>
  <si>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</si>
  <si>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</si>
  <si>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</si>
  <si>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</si>
  <si>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</si>
  <si>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</si>
  <si>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</si>
  <si>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</si>
  <si>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</si>
  <si>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</si>
  <si>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</si>
  <si>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</si>
  <si>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</si>
  <si>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</si>
  <si>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</si>
  <si>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</si>
  <si>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</si>
  <si>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</si>
  <si>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</si>
  <si>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</si>
  <si>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</si>
  <si>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</si>
  <si>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</si>
  <si>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</si>
  <si>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</si>
  <si>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</si>
  <si>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</si>
  <si>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</si>
  <si>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</si>
  <si>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</si>
  <si>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</si>
  <si>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</si>
  <si>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</si>
  <si>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</si>
  <si>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</si>
  <si>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</si>
  <si>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</si>
  <si>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</si>
  <si>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</si>
  <si>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</si>
  <si>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</si>
  <si>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</si>
  <si>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</si>
  <si>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</si>
  <si>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</si>
  <si>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</si>
  <si>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</si>
  <si>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</si>
  <si>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</si>
  <si>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</si>
  <si>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</si>
  <si>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</si>
  <si>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</si>
  <si>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</si>
  <si>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</si>
  <si>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</si>
  <si>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</si>
  <si>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</si>
  <si>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</si>
  <si>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</si>
  <si>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</si>
  <si>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</si>
  <si>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</si>
  <si>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</si>
  <si>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</si>
  <si>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</si>
  <si>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</si>
  <si>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</si>
  <si>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</si>
  <si>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</si>
  <si>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</si>
  <si>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</si>
  <si>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</si>
  <si>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</si>
  <si>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</si>
  <si>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</si>
  <si>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</si>
  <si>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</si>
  <si>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</si>
  <si>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</si>
  <si>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</si>
  <si>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</si>
  <si>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</si>
  <si>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</si>
  <si>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</si>
  <si>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</si>
  <si>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</si>
  <si>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</si>
  <si>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</si>
  <si>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</si>
  <si>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</si>
  <si>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</si>
  <si>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</si>
  <si>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</si>
  <si>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</si>
  <si>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</si>
  <si>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</si>
  <si>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</si>
  <si>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</si>
  <si>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</si>
  <si>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</si>
  <si>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</si>
  <si>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</si>
  <si>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</si>
  <si>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</si>
  <si>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</si>
  <si>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</si>
  <si>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</si>
  <si>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</si>
  <si>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</si>
  <si>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</si>
  <si>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</si>
  <si>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</si>
  <si>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</si>
  <si>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</si>
  <si>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</si>
  <si>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</si>
  <si>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</si>
  <si>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</si>
  <si>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</si>
  <si>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</si>
  <si>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</si>
  <si>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</si>
  <si>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</si>
  <si>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</si>
  <si>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</si>
  <si>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</si>
  <si>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</si>
  <si>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</si>
  <si>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</si>
  <si>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</si>
  <si>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</si>
  <si>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</si>
  <si>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</si>
  <si>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</si>
  <si>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</si>
  <si>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</si>
  <si>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</si>
  <si>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</si>
  <si>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</si>
  <si>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</si>
  <si>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</si>
  <si>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</si>
  <si>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</si>
  <si>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</si>
  <si>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</si>
  <si>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</si>
  <si>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</si>
  <si>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</si>
  <si>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</si>
  <si>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</si>
  <si>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</si>
  <si>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</si>
  <si>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</si>
  <si>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</si>
  <si>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</si>
  <si>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</si>
  <si>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</si>
  <si>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</si>
  <si>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</si>
  <si>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</si>
  <si>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</si>
  <si>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</si>
  <si>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</si>
  <si>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</si>
  <si>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</si>
  <si>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</si>
  <si>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</si>
  <si>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</si>
  <si>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</si>
  <si>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</si>
  <si>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</si>
  <si>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</si>
  <si>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</si>
  <si>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</si>
  <si>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</si>
  <si>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</si>
  <si>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</si>
  <si>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</si>
  <si>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</si>
  <si>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</si>
  <si>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</si>
  <si>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</si>
  <si>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</si>
  <si>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</si>
  <si>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</si>
  <si>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</si>
  <si>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</si>
  <si>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</si>
  <si>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</si>
  <si>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</si>
  <si>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</si>
  <si>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</si>
  <si>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</si>
  <si>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</si>
  <si>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</si>
  <si>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</si>
  <si>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</si>
  <si>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</si>
  <si>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</si>
  <si>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</si>
  <si>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</si>
  <si>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</si>
  <si>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</si>
  <si>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</si>
  <si>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</si>
  <si>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</si>
  <si>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</si>
  <si>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</si>
  <si>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</si>
  <si>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</si>
  <si>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</si>
  <si>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</si>
  <si>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</si>
  <si>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</si>
  <si>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</si>
  <si>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</si>
  <si>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</si>
  <si>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</si>
  <si>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</si>
  <si>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</si>
  <si>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</si>
  <si>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</si>
  <si>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</si>
  <si>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</si>
  <si>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</si>
  <si>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</si>
  <si>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</si>
  <si>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</si>
  <si>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</si>
  <si>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</si>
  <si>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</si>
  <si>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</si>
  <si>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</si>
  <si>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</si>
  <si>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</si>
  <si>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</si>
  <si>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</si>
  <si>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</si>
  <si>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</si>
  <si>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</si>
  <si>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</si>
  <si>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</si>
  <si>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</si>
  <si>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</si>
  <si>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</si>
  <si>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</si>
  <si>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</si>
  <si>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</si>
  <si>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</si>
  <si>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</si>
  <si>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</si>
  <si>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</si>
  <si>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</si>
  <si>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</si>
  <si>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</si>
  <si>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</si>
  <si>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</si>
  <si>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</si>
  <si>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</si>
  <si>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</si>
  <si>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</si>
  <si>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</si>
  <si>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</si>
  <si>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</si>
  <si>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</si>
  <si>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</si>
  <si>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</si>
  <si>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</si>
  <si>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</si>
  <si>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</si>
  <si>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</si>
  <si>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</si>
  <si>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</si>
  <si>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</si>
  <si>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</si>
  <si>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</si>
  <si>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</si>
  <si>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</si>
  <si>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</si>
  <si>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</si>
  <si>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</si>
  <si>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</si>
  <si>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</si>
  <si>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</si>
  <si>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</si>
  <si>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</si>
  <si>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</si>
  <si>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</si>
  <si>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</si>
  <si>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</si>
  <si>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</si>
  <si>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</si>
  <si>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</si>
  <si>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</si>
  <si>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</si>
  <si>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</si>
  <si>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</si>
  <si>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</si>
  <si>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</si>
  <si>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</si>
  <si>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</si>
  <si>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</si>
  <si>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</si>
  <si>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</si>
  <si>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</si>
  <si>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</si>
  <si>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</si>
  <si>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</si>
  <si>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</si>
  <si>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</si>
  <si>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</si>
  <si>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</si>
  <si>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</si>
  <si>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</si>
  <si>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</si>
  <si>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</si>
  <si>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</si>
  <si>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</si>
  <si>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</si>
  <si>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</si>
  <si>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</si>
  <si>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</si>
  <si>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</si>
  <si>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</si>
  <si>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</si>
  <si>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</si>
  <si>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</si>
  <si>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</si>
  <si>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</si>
  <si>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</si>
  <si>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</si>
  <si>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</si>
  <si>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</si>
  <si>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</si>
  <si>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</si>
  <si>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</si>
  <si>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</si>
  <si>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</si>
  <si>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</si>
  <si>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</si>
  <si>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</si>
  <si>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</si>
  <si>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</si>
  <si>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</si>
  <si>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</si>
  <si>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</si>
  <si>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</si>
  <si>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</si>
  <si>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</si>
  <si>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</si>
  <si>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</si>
  <si>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</si>
  <si>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</si>
  <si>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</si>
  <si>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</si>
  <si>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</si>
  <si>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</si>
  <si>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</si>
  <si>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</si>
  <si>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</si>
  <si>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</si>
  <si>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</si>
  <si>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</si>
  <si>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</si>
  <si>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</si>
  <si>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</si>
  <si>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</si>
  <si>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</si>
  <si>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</si>
  <si>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</si>
  <si>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</si>
  <si>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</si>
  <si>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</si>
  <si>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</si>
  <si>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</si>
  <si>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</si>
  <si>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</si>
  <si>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</si>
  <si>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</si>
  <si>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</si>
  <si>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</si>
  <si>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</si>
  <si>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</si>
  <si>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</si>
  <si>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</si>
  <si>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</si>
  <si>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</si>
  <si>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</si>
  <si>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</si>
  <si>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</si>
  <si>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</si>
  <si>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</si>
  <si>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</si>
  <si>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</si>
  <si>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</si>
  <si>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</si>
  <si>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</si>
  <si>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</si>
  <si>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</si>
  <si>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</si>
  <si>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</si>
  <si>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</si>
  <si>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</si>
  <si>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</si>
  <si>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</si>
  <si>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</si>
  <si>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</si>
  <si>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</si>
  <si>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</si>
  <si>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</si>
  <si>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</si>
  <si>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</si>
  <si>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</si>
  <si>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</si>
  <si>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</si>
  <si>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</si>
  <si>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</si>
  <si>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</si>
  <si>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</si>
  <si>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</si>
  <si>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</si>
  <si>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</si>
  <si>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</si>
  <si>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</si>
  <si>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</si>
  <si>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</si>
  <si>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</si>
  <si>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</si>
  <si>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</si>
  <si>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</si>
  <si>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</si>
  <si>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</si>
  <si>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</si>
  <si>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</si>
  <si>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</si>
  <si>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</si>
  <si>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</si>
  <si>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</si>
  <si>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</si>
  <si>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</si>
  <si>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</si>
  <si>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</si>
  <si>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</si>
  <si>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</si>
  <si>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</si>
  <si>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</si>
  <si>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</si>
  <si>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</si>
  <si>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</si>
  <si>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</si>
  <si>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</si>
  <si>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</si>
  <si>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</si>
  <si>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</si>
  <si>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</si>
  <si>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</si>
  <si>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</si>
  <si>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</si>
  <si>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</si>
  <si>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</si>
  <si>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</si>
  <si>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</si>
  <si>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</si>
  <si>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</si>
  <si>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</si>
  <si>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</si>
  <si>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</si>
  <si>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</si>
  <si>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</si>
  <si>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</si>
  <si>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</si>
  <si>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</si>
  <si>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</si>
  <si>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</si>
  <si>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</si>
  <si>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</si>
  <si>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</si>
  <si>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</si>
  <si>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</si>
  <si>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</si>
  <si>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</si>
  <si>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</si>
  <si>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</si>
  <si>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</si>
  <si>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</si>
  <si>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</si>
  <si>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</si>
  <si>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</si>
  <si>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</si>
  <si>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</si>
  <si>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</si>
  <si>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</si>
  <si>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</si>
  <si>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</si>
  <si>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</si>
  <si>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</si>
  <si>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</si>
  <si>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</si>
  <si>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</si>
  <si>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</si>
  <si>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</si>
  <si>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</si>
  <si>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</si>
  <si>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</si>
  <si>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</si>
  <si>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</si>
  <si>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</si>
  <si>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</si>
  <si>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</si>
  <si>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</si>
  <si>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</si>
  <si>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</si>
  <si>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</si>
  <si>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</si>
  <si>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</si>
  <si>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</si>
  <si>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</si>
  <si>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</si>
  <si>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</si>
  <si>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</si>
  <si>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</si>
  <si>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</si>
  <si>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</si>
  <si>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</si>
  <si>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</si>
  <si>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</si>
  <si>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</si>
  <si>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</si>
  <si>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</si>
  <si>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</si>
  <si>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</si>
  <si>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</si>
  <si>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</si>
  <si>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</si>
  <si>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</si>
  <si>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</si>
  <si>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</si>
  <si>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</si>
  <si>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</si>
  <si>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</si>
  <si>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</si>
  <si>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</si>
  <si>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</si>
  <si>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</si>
  <si>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</si>
  <si>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</si>
  <si>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</si>
  <si>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</si>
  <si>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</si>
  <si>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</si>
  <si>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</si>
  <si>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</si>
  <si>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</si>
  <si>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</si>
  <si>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</si>
  <si>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</si>
  <si>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</si>
  <si>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</si>
  <si>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</si>
  <si>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</si>
  <si>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</si>
  <si>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</si>
  <si>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</si>
  <si>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</si>
  <si>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</si>
  <si>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</si>
  <si>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</si>
  <si>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</si>
  <si>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</si>
  <si>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</si>
  <si>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</si>
  <si>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</si>
  <si>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</si>
  <si>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</si>
  <si>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</si>
  <si>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</si>
  <si>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</si>
  <si>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</si>
  <si>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</si>
  <si>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</si>
  <si>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</si>
  <si>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</si>
  <si>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</si>
  <si>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</si>
  <si>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</si>
  <si>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</si>
  <si>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</si>
  <si>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</si>
  <si>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</si>
  <si>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</si>
  <si>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</si>
  <si>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</si>
  <si>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</si>
  <si>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</si>
  <si>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</si>
  <si>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</si>
  <si>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</si>
  <si>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</si>
  <si>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</si>
  <si>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</si>
  <si>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</si>
  <si>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</si>
  <si>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</si>
  <si>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</si>
  <si>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</si>
  <si>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</si>
  <si>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</si>
  <si>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</si>
  <si>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</si>
  <si>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</si>
  <si>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</si>
  <si>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</si>
  <si>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</si>
  <si>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</si>
  <si>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</si>
  <si>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</si>
  <si>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</si>
  <si>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</si>
  <si>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</si>
  <si>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</si>
  <si>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</si>
  <si>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</si>
  <si>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</si>
  <si>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</si>
  <si>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</si>
  <si>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</si>
  <si>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</si>
  <si>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</si>
  <si>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</si>
  <si>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</si>
  <si>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</si>
  <si>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</si>
  <si>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</si>
  <si>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</si>
  <si>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</si>
  <si>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</si>
  <si>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</si>
  <si>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</si>
  <si>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</si>
  <si>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</si>
  <si>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</si>
  <si>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</si>
  <si>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</si>
  <si>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</si>
  <si>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</si>
  <si>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</si>
  <si>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</si>
  <si>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</si>
  <si>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</si>
  <si>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</si>
  <si>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</si>
  <si>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</si>
  <si>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</si>
  <si>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</si>
  <si>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</si>
  <si>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</si>
  <si>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</si>
  <si>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</si>
  <si>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</si>
  <si>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</si>
  <si>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</si>
  <si>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</si>
  <si>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</si>
  <si>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</si>
  <si>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</si>
  <si>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</si>
  <si>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</si>
  <si>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</si>
  <si>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</si>
  <si>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</si>
  <si>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</si>
  <si>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</si>
  <si>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</si>
  <si>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</si>
  <si>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</si>
  <si>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</si>
  <si>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</si>
  <si>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</si>
  <si>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</si>
  <si>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</si>
  <si>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</si>
  <si>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</si>
  <si>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</si>
  <si>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</si>
  <si>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</si>
  <si>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</si>
  <si>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</si>
  <si>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</si>
  <si>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</si>
  <si>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</si>
  <si>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</si>
  <si>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</si>
  <si>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</si>
  <si>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</si>
  <si>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</si>
  <si>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</si>
  <si>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</si>
  <si>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</si>
  <si>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</si>
  <si>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</si>
  <si>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</si>
  <si>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</si>
  <si>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</si>
  <si>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</si>
  <si>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</si>
  <si>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</si>
  <si>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</si>
  <si>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</si>
  <si>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</si>
  <si>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</si>
  <si>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</si>
  <si>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</si>
  <si>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</si>
  <si>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</si>
  <si>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</si>
  <si>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</si>
  <si>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</si>
  <si>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</si>
  <si>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</si>
  <si>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</si>
  <si>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</si>
  <si>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</si>
  <si>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</si>
  <si>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</si>
  <si>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</si>
  <si>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</si>
  <si>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</si>
  <si>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</si>
  <si>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</si>
  <si>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</si>
  <si>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</si>
  <si>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</si>
  <si>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</si>
  <si>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</si>
  <si>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</si>
  <si>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</si>
  <si>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</si>
  <si>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</si>
  <si>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</si>
  <si>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</si>
  <si>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</si>
  <si>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</si>
  <si>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</si>
  <si>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</si>
  <si>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</si>
  <si>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</si>
  <si>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</si>
  <si>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</si>
  <si>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</si>
  <si>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</si>
  <si>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</si>
  <si>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</si>
  <si>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</si>
  <si>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</si>
  <si>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</si>
  <si>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</si>
  <si>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</si>
  <si>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</si>
  <si>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</si>
  <si>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</si>
  <si>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</si>
  <si>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</si>
  <si>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</si>
  <si>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</si>
  <si>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</si>
  <si>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</si>
  <si>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</si>
  <si>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</si>
  <si>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</si>
  <si>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</si>
  <si>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</si>
  <si>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</si>
  <si>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</si>
  <si>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</si>
  <si>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</si>
  <si>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</si>
  <si>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</si>
  <si>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</si>
  <si>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</si>
  <si>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</si>
  <si>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</si>
  <si>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</si>
  <si>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</si>
  <si>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</si>
  <si>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</si>
  <si>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</si>
  <si>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</si>
  <si>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</si>
  <si>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</si>
  <si>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</si>
  <si>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</si>
  <si>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</si>
  <si>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</si>
  <si>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</si>
  <si>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</si>
  <si>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</si>
  <si>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</si>
  <si>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</si>
  <si>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</si>
  <si>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</si>
  <si>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</si>
  <si>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</si>
  <si>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</si>
  <si>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</si>
  <si>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</si>
  <si>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</si>
  <si>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</si>
  <si>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</si>
  <si>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</si>
  <si>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</si>
  <si>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</si>
  <si>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</si>
  <si>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</si>
  <si>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</si>
  <si>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</si>
  <si>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</si>
  <si>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</si>
  <si>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</si>
  <si>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</si>
  <si>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</si>
  <si>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</si>
  <si>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</si>
  <si>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</si>
  <si>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</si>
  <si>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</si>
  <si>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</si>
  <si>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</si>
  <si>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</si>
  <si>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</si>
  <si>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</si>
  <si>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</si>
  <si>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</si>
  <si>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</si>
  <si>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</si>
  <si>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</si>
  <si>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</si>
  <si>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</si>
  <si>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</si>
  <si>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</si>
  <si>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</si>
  <si>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</si>
  <si>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</si>
  <si>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</si>
  <si>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</si>
  <si>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</si>
  <si>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</si>
  <si>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</si>
  <si>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</si>
  <si>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</si>
  <si>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</si>
  <si>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</si>
  <si>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</si>
  <si>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</si>
  <si>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</si>
  <si>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</si>
  <si>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</si>
  <si>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</si>
  <si>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</si>
  <si>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</si>
  <si>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</si>
  <si>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</si>
  <si>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</si>
  <si>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</si>
  <si>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</si>
  <si>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</si>
  <si>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</si>
  <si>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</si>
  <si>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</si>
  <si>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</si>
  <si>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</si>
  <si>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</si>
  <si>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</si>
  <si>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</si>
  <si>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</si>
  <si>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</si>
  <si>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</si>
  <si>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</si>
  <si>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</si>
  <si>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</si>
  <si>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</si>
  <si>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</si>
  <si>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</si>
  <si>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</si>
  <si>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</si>
  <si>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</si>
  <si>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</si>
  <si>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</si>
  <si>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</si>
  <si>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</si>
  <si>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</si>
  <si>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</si>
  <si>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</si>
  <si>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</si>
  <si>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</si>
  <si>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</si>
  <si>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</si>
  <si>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</si>
  <si>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</si>
  <si>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</si>
  <si>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</si>
  <si>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</si>
  <si>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</si>
  <si>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</si>
  <si>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</si>
  <si>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</si>
  <si>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</si>
  <si>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</si>
  <si>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</si>
  <si>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</si>
  <si>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</si>
  <si>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</si>
  <si>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</si>
  <si>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</si>
  <si>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</si>
  <si>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</si>
  <si>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</si>
  <si>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</si>
  <si>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</si>
  <si>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</si>
  <si>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</si>
  <si>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</si>
  <si>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</si>
  <si>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</si>
  <si>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</si>
  <si>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</si>
  <si>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</si>
  <si>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</si>
  <si>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</si>
  <si>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</si>
  <si>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</si>
  <si>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</si>
  <si>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</si>
  <si>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</si>
  <si>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</si>
  <si>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</si>
  <si>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</si>
  <si>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</si>
  <si>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</si>
  <si>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</si>
  <si>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</si>
  <si>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</si>
  <si>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</si>
  <si>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</si>
  <si>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</si>
  <si>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</si>
  <si>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</si>
  <si>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</si>
  <si>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</si>
  <si>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</si>
  <si>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</si>
  <si>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</si>
  <si>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tania.kirilova@aroma.bg</t>
  </si>
  <si>
    <t>ТАНЯ КИРИЛОВА</t>
  </si>
  <si>
    <t>029350231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</si>
</sst>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44104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44130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953</v>
      </c>
      <c r="D6" s="675">
        <f aca="true" t="shared" si="0" ref="D6:D15">C6-E6</f>
        <v>0</v>
      </c>
      <c r="E6" s="674">
        <f>'1-Баланс'!G95</f>
        <v>953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935</v>
      </c>
      <c r="D7" s="675">
        <f t="shared" si="0"/>
        <v>285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</v>
      </c>
      <c r="D8" s="675">
        <f t="shared" si="0"/>
        <v>0</v>
      </c>
      <c r="E8" s="674">
        <f>ABS('2-Отчет за доходите'!C44)-ABS('2-Отчет за доходите'!G44)</f>
        <v>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322</v>
      </c>
      <c r="D9" s="675">
        <f t="shared" si="0"/>
        <v>0</v>
      </c>
      <c r="E9" s="674">
        <f>'3-Отчет за паричния поток'!C45</f>
        <v>322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292</v>
      </c>
      <c r="D10" s="675">
        <f t="shared" si="0"/>
        <v>0</v>
      </c>
      <c r="E10" s="674">
        <f>'3-Отчет за паричния поток'!C46</f>
        <v>292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935</v>
      </c>
      <c r="D11" s="675">
        <f t="shared" si="0"/>
        <v>0</v>
      </c>
      <c r="E11" s="674">
        <f>'4-Отчет за собствения капитал'!L34</f>
        <v>935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0.1111111111111111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0.0042780748663101605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0.2222222222222222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0.004197271773347324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16.61111111111111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16.61111111111111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16.22222222222222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16.22222222222222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0.05504587155963303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0.03777544596012592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0.019251336898395723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0.01888772298006296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0.0042780748663101605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0.1111111111111111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654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654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291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292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299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953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-62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935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-31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322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292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931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931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935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935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589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610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589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610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589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610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589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589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654</v>
      </c>
      <c r="D21" s="477">
        <v>622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</v>
      </c>
      <c r="H28" s="596">
        <f>SUM(H29:H31)</f>
        <v>-6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</v>
      </c>
      <c r="H30" s="196">
        <v>-6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-62</v>
      </c>
      <c r="H34" s="598">
        <f>H28+H32+H33</f>
        <v>-66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935</v>
      </c>
      <c r="H37" s="600">
        <f>H26+H18+H34</f>
        <v>931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654</v>
      </c>
      <c r="D56" s="602">
        <f>D20+D21+D22+D28+D33+D46+D52+D54+D55</f>
        <v>622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6">
        <v>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5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</v>
      </c>
      <c r="H71" s="598">
        <f>H59+H60+H61+H69+H70</f>
        <v>20</v>
      </c>
    </row>
    <row r="72" spans="1:8" ht="15.75">
      <c r="A72" s="89" t="s">
        <v>221</v>
      </c>
      <c r="B72" s="91" t="s">
        <v>222</v>
      </c>
      <c r="C72" s="197">
        <v>7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</v>
      </c>
      <c r="H79" s="600">
        <f>H71+H73+H75+H77</f>
        <v>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291</v>
      </c>
      <c r="D89" s="196">
        <v>322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292</v>
      </c>
      <c r="D92" s="598">
        <f>SUM(D88:D91)</f>
        <v>322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299</v>
      </c>
      <c r="D94" s="602">
        <f>D65+D76+D85+D92+D93</f>
        <v>329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953</v>
      </c>
      <c r="D95" s="604">
        <f>D94+D56</f>
        <v>951</v>
      </c>
      <c r="E95" s="229" t="s">
        <v>942</v>
      </c>
      <c r="F95" s="489" t="s">
        <v>268</v>
      </c>
      <c r="G95" s="603">
        <f>G37+G40+G56+G79</f>
        <v>953</v>
      </c>
      <c r="H95" s="604">
        <f>H37+H40+H56+H79</f>
        <v>951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44130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</v>
      </c>
      <c r="D13" s="316">
        <v>22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6">
        <v>4</v>
      </c>
      <c r="E15" s="245" t="s">
        <v>79</v>
      </c>
      <c r="F15" s="240" t="s">
        <v>289</v>
      </c>
      <c r="G15" s="316">
        <v>36</v>
      </c>
      <c r="H15" s="317">
        <v>135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36</v>
      </c>
      <c r="H16" s="629">
        <f>SUM(H12:H15)</f>
        <v>135</v>
      </c>
    </row>
    <row r="17" spans="1:8" ht="31.5">
      <c r="A17" s="194" t="s">
        <v>293</v>
      </c>
      <c r="B17" s="190" t="s">
        <v>294</v>
      </c>
      <c r="C17" s="316"/>
      <c r="D17" s="317">
        <v>95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70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70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</v>
      </c>
      <c r="D22" s="629">
        <f>SUM(D12:D18)+D19</f>
        <v>192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</v>
      </c>
      <c r="D31" s="635">
        <f>D29+D22</f>
        <v>192</v>
      </c>
      <c r="E31" s="251" t="s">
        <v>824</v>
      </c>
      <c r="F31" s="266" t="s">
        <v>331</v>
      </c>
      <c r="G31" s="253">
        <f>G16+G18+G27</f>
        <v>36</v>
      </c>
      <c r="H31" s="254">
        <f>H16+H18+H27</f>
        <v>135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</v>
      </c>
      <c r="D36" s="637">
        <f>D31-D34+D35</f>
        <v>192</v>
      </c>
      <c r="E36" s="262" t="s">
        <v>346</v>
      </c>
      <c r="F36" s="256" t="s">
        <v>347</v>
      </c>
      <c r="G36" s="267">
        <f>G35-G34+G31</f>
        <v>36</v>
      </c>
      <c r="H36" s="268">
        <f>H35-H34+H31</f>
        <v>135</v>
      </c>
    </row>
    <row r="37" spans="1:8" ht="15.75">
      <c r="A37" s="261" t="s">
        <v>348</v>
      </c>
      <c r="B37" s="231" t="s">
        <v>349</v>
      </c>
      <c r="C37" s="634">
        <f>IF((G36-C36)&gt;0,G36-C36,0)</f>
        <v>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57</v>
      </c>
    </row>
    <row r="45" spans="1:8" ht="16.5" thickBot="1">
      <c r="A45" s="270" t="s">
        <v>371</v>
      </c>
      <c r="B45" s="271" t="s">
        <v>372</v>
      </c>
      <c r="C45" s="630">
        <f>C36+C38+C42</f>
        <v>36</v>
      </c>
      <c r="D45" s="631">
        <f>D36+D38+D42</f>
        <v>192</v>
      </c>
      <c r="E45" s="270" t="s">
        <v>373</v>
      </c>
      <c r="F45" s="272" t="s">
        <v>374</v>
      </c>
      <c r="G45" s="630">
        <f>G42+G36</f>
        <v>36</v>
      </c>
      <c r="H45" s="631">
        <f>H42+H36</f>
        <v>192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44130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</v>
      </c>
      <c r="D11" s="197">
        <v>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7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7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</v>
      </c>
      <c r="D15" s="197">
        <v>-77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</v>
      </c>
      <c r="D21" s="659">
        <f>SUM(D11:D20)</f>
        <v>-16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-31</v>
      </c>
      <c r="D23" s="196">
        <v>113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</v>
      </c>
      <c r="D33" s="659">
        <f>SUM(D23:D32)</f>
        <v>113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</v>
      </c>
      <c r="D44" s="307">
        <f>D43+D33+D21</f>
        <v>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322</v>
      </c>
      <c r="D45" s="309">
        <v>331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292</v>
      </c>
      <c r="D46" s="311">
        <f>D45+D44</f>
        <v>422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44130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-66</v>
      </c>
      <c r="K13" s="585"/>
      <c r="L13" s="584">
        <f>SUM(C13:K13)</f>
        <v>931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-66</v>
      </c>
      <c r="K17" s="653">
        <f t="shared" si="2"/>
        <v>0</v>
      </c>
      <c r="L17" s="584">
        <f t="shared" si="1"/>
        <v>931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</v>
      </c>
      <c r="J18" s="584">
        <f>+'1-Баланс'!G33</f>
        <v>0</v>
      </c>
      <c r="K18" s="585"/>
      <c r="L18" s="584">
        <f t="shared" si="1"/>
        <v>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4</v>
      </c>
      <c r="J31" s="653">
        <f t="shared" si="6"/>
        <v>-66</v>
      </c>
      <c r="K31" s="653">
        <f t="shared" si="6"/>
        <v>0</v>
      </c>
      <c r="L31" s="584">
        <f t="shared" si="1"/>
        <v>935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4</v>
      </c>
      <c r="J34" s="587">
        <f t="shared" si="7"/>
        <v>-66</v>
      </c>
      <c r="K34" s="587">
        <f t="shared" si="7"/>
        <v>0</v>
      </c>
      <c r="L34" s="651">
        <f t="shared" si="1"/>
        <v>935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44130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44130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589</v>
      </c>
      <c r="E20" s="328"/>
      <c r="F20" s="328"/>
      <c r="G20" s="329">
        <f t="shared" si="2"/>
        <v>589</v>
      </c>
      <c r="H20" s="328"/>
      <c r="I20" s="328"/>
      <c r="J20" s="329">
        <f t="shared" si="3"/>
        <v>589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610</v>
      </c>
      <c r="H42" s="349">
        <f t="shared" si="11"/>
        <v>0</v>
      </c>
      <c r="I42" s="349">
        <f t="shared" si="11"/>
        <v>0</v>
      </c>
      <c r="J42" s="349">
        <f t="shared" si="11"/>
        <v>610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589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44130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A110" sqref="A11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44130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8" sqref="C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44130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Tanya Kirilova</cp:lastModifiedBy>
  <cp:lastPrinted>2017-04-28T12:13:40Z</cp:lastPrinted>
  <dcterms:created xsi:type="dcterms:W3CDTF">2006-09-16T00:00:00Z</dcterms:created>
  <dcterms:modified xsi:type="dcterms:W3CDTF">2020-10-28T12:39:40Z</dcterms:modified>
  <cp:category/>
  <cp:version/>
  <cp:contentType/>
  <cp:contentStatus/>
</cp:coreProperties>
</file>