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65446" windowWidth="8535" windowHeight="4935" tabRatio="7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  <sheet name="Sheet2" sheetId="10" r:id="rId10"/>
  </sheets>
  <externalReferences>
    <externalReference r:id="rId13"/>
    <externalReference r:id="rId14"/>
    <externalReference r:id="rId15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Daniela Mihailova::Alma Tour BG JSC</author>
  </authors>
  <commentList>
    <comment ref="C17" authorId="0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2739 аванс на Балканстрой</t>
        </r>
      </text>
    </comment>
    <comment ref="C69" authorId="0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2739 аванс на Балканстрой</t>
        </r>
      </text>
    </comment>
  </commentList>
</comments>
</file>

<file path=xl/sharedStrings.xml><?xml version="1.0" encoding="utf-8"?>
<sst xmlns="http://schemas.openxmlformats.org/spreadsheetml/2006/main" count="1070" uniqueCount="893">
  <si>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</si>
  <si>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</si>
  <si>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</si>
  <si>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</si>
  <si>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</si>
  <si>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</si>
  <si>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</si>
  <si>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</si>
  <si>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</si>
  <si>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</si>
  <si>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</si>
  <si>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</si>
  <si>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</si>
  <si>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</si>
  <si>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</si>
  <si>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</si>
  <si>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</si>
  <si>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</si>
  <si>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</si>
  <si>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</si>
  <si>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</si>
  <si>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</si>
  <si>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</si>
  <si>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</si>
  <si>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</si>
  <si>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</si>
  <si>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</si>
  <si>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</si>
  <si>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</si>
  <si>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</si>
  <si>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</si>
  <si>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</si>
  <si>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</si>
  <si>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</si>
  <si>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</si>
  <si>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</si>
  <si>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</si>
  <si>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</si>
  <si>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</si>
  <si>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</si>
  <si>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</si>
  <si>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</si>
  <si>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</si>
  <si>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</si>
  <si>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</si>
  <si>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</si>
  <si>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</si>
  <si>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</si>
  <si>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</si>
  <si>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</si>
  <si>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</si>
  <si>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</si>
  <si>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</si>
  <si>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</si>
  <si>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</si>
  <si>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</si>
  <si>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</si>
  <si>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</si>
  <si>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</si>
  <si>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</si>
  <si>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</si>
  <si>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</si>
  <si>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</si>
  <si>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</si>
  <si>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</si>
  <si>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</si>
  <si>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</si>
  <si>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</si>
  <si>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</si>
  <si>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</si>
  <si>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</si>
  <si>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</si>
  <si>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</si>
  <si>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</si>
  <si>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</si>
  <si>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</si>
  <si>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</si>
  <si>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</si>
  <si>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</si>
  <si>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</si>
  <si>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</si>
  <si>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</si>
  <si>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</si>
  <si>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</si>
  <si>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</si>
  <si>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</si>
  <si>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</si>
  <si>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</si>
  <si>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</si>
  <si>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</si>
  <si>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</si>
  <si>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</si>
  <si>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</si>
  <si>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</si>
  <si>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</si>
  <si>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</si>
  <si>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</si>
  <si>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</si>
  <si>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</si>
  <si>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</si>
  <si>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</si>
  <si>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</si>
  <si>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</si>
  <si>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</si>
  <si>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</si>
  <si>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</si>
  <si>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</si>
  <si>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</si>
  <si>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</si>
  <si>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</si>
  <si>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</si>
  <si>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</si>
  <si>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</si>
  <si>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</si>
  <si>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</si>
  <si>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</si>
  <si>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</si>
  <si>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</si>
  <si>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</si>
  <si>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</si>
  <si>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</si>
  <si>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</si>
  <si>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</si>
  <si>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</si>
  <si>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</si>
  <si>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</si>
  <si>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</si>
  <si>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</si>
  <si>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</si>
  <si>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</si>
  <si>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</si>
  <si>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</si>
  <si>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</si>
  <si>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</si>
  <si>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</si>
  <si>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</si>
  <si>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</si>
  <si>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</si>
  <si>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</si>
  <si>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</si>
  <si>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</si>
  <si>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</si>
  <si>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</si>
  <si>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</si>
  <si>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</si>
  <si>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</si>
  <si>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</si>
  <si>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</si>
  <si>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</si>
  <si>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</si>
  <si>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</si>
  <si>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</si>
  <si>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</si>
  <si>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</si>
  <si>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</si>
  <si>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</si>
  <si>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</si>
  <si>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</si>
  <si>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</si>
  <si>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</si>
  <si>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</si>
  <si>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</si>
  <si>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</si>
  <si>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</si>
  <si>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</si>
  <si>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</si>
  <si>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</si>
  <si>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</si>
  <si>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</si>
  <si>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</si>
  <si>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</si>
  <si>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</si>
  <si>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</si>
  <si>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</si>
  <si>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</si>
  <si>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</si>
  <si>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</si>
  <si>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</si>
  <si>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</si>
  <si>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</si>
  <si>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</si>
  <si>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</si>
  <si>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</si>
  <si>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</si>
  <si>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</si>
  <si>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</si>
  <si>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</si>
  <si>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</si>
  <si>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</si>
  <si>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</si>
  <si>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</si>
  <si>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</si>
  <si>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</si>
  <si>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</si>
  <si>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</si>
  <si>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</si>
  <si>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</si>
  <si>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</si>
  <si>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</si>
  <si>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</si>
  <si>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</si>
  <si>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</si>
  <si>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</si>
  <si>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</si>
  <si>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</si>
  <si>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</si>
  <si>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</si>
  <si>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</si>
  <si>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</si>
  <si>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</si>
  <si>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</si>
  <si>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</si>
  <si>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</si>
  <si>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</si>
  <si>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</si>
  <si>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</si>
  <si>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</si>
  <si>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</si>
  <si>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</si>
  <si>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</si>
  <si>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</si>
  <si>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</si>
  <si>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</si>
  <si>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</si>
  <si>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</si>
  <si>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</si>
  <si>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</si>
  <si>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</si>
  <si>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</si>
  <si>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</si>
  <si>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</si>
  <si>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</si>
  <si>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</si>
  <si>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</si>
  <si>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</si>
  <si>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</si>
  <si>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</si>
  <si>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</si>
  <si>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</si>
  <si>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</si>
  <si>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</si>
  <si>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</si>
  <si>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</si>
  <si>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</si>
  <si>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</si>
  <si>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</si>
  <si>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</si>
  <si>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</si>
  <si>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</si>
  <si>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</si>
  <si>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</si>
  <si>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</si>
  <si>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</si>
  <si>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</si>
  <si>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</si>
  <si>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</si>
  <si>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</si>
  <si>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</si>
  <si>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</si>
  <si>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</si>
  <si>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</si>
  <si>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</si>
  <si>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</si>
  <si>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</si>
  <si>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</si>
  <si>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</si>
  <si>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</si>
  <si>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</si>
  <si>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</si>
  <si>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</si>
  <si>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</si>
  <si>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</si>
  <si>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</si>
  <si>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</si>
  <si>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</si>
  <si>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</si>
  <si>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</si>
  <si>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</si>
  <si>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</si>
  <si>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</si>
  <si>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</si>
  <si>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</si>
  <si>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</si>
  <si>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</si>
  <si>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</si>
  <si>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</si>
  <si>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</si>
  <si>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</si>
  <si>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</si>
  <si>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</si>
  <si>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</si>
  <si>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</si>
  <si>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</si>
  <si>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</si>
  <si>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</si>
  <si>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</si>
  <si>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</si>
  <si>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</si>
  <si>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</si>
  <si>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</si>
  <si>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</si>
  <si>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</si>
  <si>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</si>
  <si>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</si>
  <si>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</si>
  <si>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</si>
  <si>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</si>
  <si>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</si>
  <si>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</si>
  <si>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</si>
  <si>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</si>
  <si>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</si>
  <si>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</si>
  <si>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</si>
  <si>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</si>
  <si>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</si>
  <si>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</si>
  <si>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</si>
  <si>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</si>
  <si>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</si>
  <si>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</si>
  <si>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</si>
  <si>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</si>
  <si>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</si>
  <si>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</si>
  <si>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</si>
  <si>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</si>
  <si>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</si>
  <si>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</si>
  <si>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</si>
  <si>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</si>
  <si>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</si>
  <si>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</si>
  <si>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</si>
  <si>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</si>
  <si>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</si>
  <si>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</si>
  <si>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</si>
  <si>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</si>
  <si>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</si>
  <si>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</si>
  <si>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</si>
  <si>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</si>
  <si>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</si>
  <si>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</si>
  <si>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</si>
  <si>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</si>
  <si>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</si>
  <si>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</si>
  <si>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</si>
  <si>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</si>
  <si>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</si>
  <si>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</si>
  <si>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</si>
  <si>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</si>
  <si>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</si>
  <si>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</si>
  <si>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</si>
  <si>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</si>
  <si>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</si>
  <si>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</si>
  <si>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</si>
  <si>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</si>
  <si>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</si>
  <si>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</si>
  <si>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</si>
  <si>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</si>
  <si>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</si>
  <si>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</si>
  <si>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</si>
  <si>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</si>
  <si>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</si>
  <si>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</si>
  <si>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</si>
  <si>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</si>
  <si>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</si>
  <si>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</si>
  <si>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</si>
  <si>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</si>
  <si>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</si>
  <si>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</si>
  <si>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</si>
  <si>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</si>
  <si>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</si>
  <si>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</si>
  <si>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</si>
  <si>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</si>
  <si>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</si>
  <si>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</si>
  <si>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</si>
  <si>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</si>
  <si>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</si>
  <si>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</si>
  <si>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</si>
  <si>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</si>
  <si>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</si>
  <si>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</si>
  <si>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</si>
  <si>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</si>
  <si>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</si>
  <si>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</si>
  <si>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</si>
  <si>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</si>
  <si>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</si>
  <si>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</si>
  <si>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</si>
  <si>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</si>
  <si>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</si>
  <si>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</si>
  <si>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</si>
  <si>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</si>
  <si>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</si>
  <si>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</si>
  <si>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</si>
  <si>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</si>
  <si>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</si>
  <si>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</si>
  <si>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</si>
  <si>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</si>
  <si>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</si>
  <si>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</si>
  <si>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</si>
  <si>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</si>
  <si>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</si>
  <si>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</si>
  <si>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</si>
  <si>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</si>
  <si>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</si>
  <si>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</si>
  <si>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</si>
  <si>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</si>
  <si>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</si>
  <si>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</si>
  <si>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</si>
  <si>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</si>
  <si>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</si>
  <si>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</si>
  <si>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</si>
  <si>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</si>
  <si>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</si>
  <si>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</si>
  <si>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</si>
  <si>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</si>
  <si>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</si>
  <si>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</si>
  <si>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</si>
  <si>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</si>
  <si>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</si>
  <si>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</si>
  <si>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</si>
  <si>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</si>
  <si>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</si>
  <si>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</si>
  <si>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</si>
  <si>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</si>
  <si>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</si>
  <si>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</si>
  <si>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</si>
  <si>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</si>
  <si>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</si>
  <si>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</si>
  <si>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</si>
  <si>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</si>
  <si>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</si>
  <si>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</si>
  <si>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</si>
  <si>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</si>
  <si>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</si>
  <si>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</si>
  <si>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</si>
  <si>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</si>
  <si>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</si>
  <si>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</si>
  <si>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</si>
  <si>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</si>
  <si>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</si>
  <si>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</si>
  <si>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</si>
  <si>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</si>
  <si>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</si>
  <si>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</si>
  <si>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</si>
  <si>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</si>
  <si>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</si>
  <si>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</si>
  <si>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</si>
  <si>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</si>
  <si>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</si>
  <si>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</si>
  <si>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</si>
  <si>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</si>
  <si>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</si>
  <si>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</si>
  <si>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</si>
  <si>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</si>
  <si>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</si>
  <si>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</si>
  <si>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</si>
  <si>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</si>
  <si>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</si>
  <si>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</si>
  <si>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</si>
  <si>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</si>
  <si>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</si>
  <si>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</si>
  <si>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</si>
  <si>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</si>
  <si>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</si>
  <si>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</si>
  <si>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</si>
  <si>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</si>
  <si>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</si>
  <si>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</si>
  <si>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</si>
  <si>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 xml:space="preserve">1. Инвестиции в: 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</si>
  <si>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</si>
  <si>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</si>
  <si>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Съставител:Даниела Михайлова</t>
  </si>
  <si>
    <t>Ръководител:Любомир Панковски</t>
  </si>
  <si>
    <t>"АЛМА ТУР-БГ"АД</t>
  </si>
  <si>
    <t>Даниела Михайлова</t>
  </si>
  <si>
    <t>Любомир Панковски</t>
  </si>
  <si>
    <t xml:space="preserve">ОТЧЕТ ЗА ПРИХОДИТЕ И РАЗХОДИТЕ  </t>
  </si>
  <si>
    <t>Съставител: Даниела Михайлова</t>
  </si>
  <si>
    <t xml:space="preserve"> Ръководител:Любомир Панковски</t>
  </si>
  <si>
    <t>Име на отчитащото се предприятие: "АЛМА ТУР-БГ"АД</t>
  </si>
  <si>
    <t>ЕИК по БУЛСТАТ 831758428</t>
  </si>
  <si>
    <t xml:space="preserve">Вид на отчета: консолидиран </t>
  </si>
  <si>
    <t>Вид на отчета: консолидиран</t>
  </si>
  <si>
    <t>Отчетен период: 01.01.09-31.12.09г.</t>
  </si>
  <si>
    <t>Дата на съставяне: 26.02.2010</t>
  </si>
  <si>
    <t xml:space="preserve">Дата на съставяне:       26.02.2010                       </t>
  </si>
  <si>
    <t>Отчетен период: 01.01.2009-31.12.2009г.</t>
  </si>
  <si>
    <t xml:space="preserve">Дата на съставяне:   26.02.2010г.                                    </t>
  </si>
  <si>
    <t xml:space="preserve">Дата  на съставяне: 26.02.2010г.                                                                                                                                </t>
  </si>
  <si>
    <t>Нетен оборотен капитал</t>
  </si>
  <si>
    <t>Ливърижд</t>
  </si>
  <si>
    <t>Покритие на лихвите</t>
  </si>
  <si>
    <t>/ Печ.от обич.дейн+Р-ди за л-ви/Р-ди за л-ви/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</si>
  <si>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</si>
  <si>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</si>
  <si>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Отчетен период:</t>
  </si>
  <si>
    <t>РГ-05-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</si>
  <si>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</si>
  <si>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</si>
  <si>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</si>
  <si>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</si>
  <si>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</si>
  <si>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</si>
  <si>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</si>
  <si>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</si>
  <si>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</si>
  <si>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</si>
  <si>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</si>
  <si>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</si>
  <si>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</si>
  <si>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</si>
  <si>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</si>
  <si>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</si>
  <si>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</si>
  <si>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</si>
  <si>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</si>
  <si>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</si>
  <si>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</si>
  <si>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</si>
  <si>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</si>
  <si>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</si>
  <si>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</si>
  <si>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</si>
  <si>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</si>
  <si>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</si>
  <si>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</si>
  <si>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</si>
  <si>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</si>
  <si>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</si>
  <si>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</si>
  <si>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</si>
  <si>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</si>
  <si>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</si>
  <si>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</si>
  <si>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</si>
  <si>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</si>
  <si>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</si>
  <si>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</si>
  <si>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</si>
  <si>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</si>
  <si>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</si>
  <si>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</si>
  <si>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</si>
  <si>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</si>
  <si>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</si>
  <si>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</si>
  <si>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</si>
  <si>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</si>
  <si>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</si>
  <si>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</si>
  <si>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</si>
  <si>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</si>
  <si>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</si>
  <si>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</si>
  <si>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</si>
  <si>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</si>
  <si>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</si>
  <si>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</si>
  <si>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</si>
  <si>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</si>
  <si>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</si>
  <si>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</si>
  <si>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</si>
  <si>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</si>
  <si>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</si>
  <si>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</si>
  <si>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</si>
  <si>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</si>
  <si>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</si>
  <si>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</si>
  <si>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</si>
  <si>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</si>
  <si>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</si>
  <si>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</si>
  <si>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</si>
  <si>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</si>
  <si>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</si>
  <si>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</si>
  <si>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</si>
  <si>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</si>
  <si>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</si>
  <si>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</si>
  <si>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</si>
  <si>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</si>
  <si>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</si>
  <si>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</si>
  <si>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Съставител: Даниела Михайлова                    </t>
  </si>
  <si>
    <t>Ръководител: Любомир Панковски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</si>
  <si>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</si>
  <si>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</si>
  <si>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</si>
  <si>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</si>
  <si>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</si>
  <si>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</si>
  <si>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</si>
  <si>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</si>
  <si>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</si>
  <si>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</si>
  <si>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</si>
  <si>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</si>
  <si>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</si>
  <si>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</si>
  <si>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</si>
  <si>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</si>
  <si>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</si>
  <si>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</si>
  <si>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</si>
  <si>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</si>
  <si>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</si>
  <si>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</si>
  <si>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</si>
  <si>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</si>
  <si>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</si>
  <si>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</si>
  <si>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</si>
  <si>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</si>
  <si>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</si>
  <si>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</si>
  <si>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</si>
  <si>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</si>
  <si>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</si>
  <si>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</si>
  <si>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</si>
  <si>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</si>
  <si>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</si>
  <si>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</si>
  <si>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</si>
  <si>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</si>
  <si>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</si>
  <si>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</si>
  <si>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</si>
  <si>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</si>
  <si>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</si>
  <si>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</si>
  <si>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</si>
  <si>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</si>
  <si>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</si>
  <si>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</si>
  <si>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</si>
  <si>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</si>
  <si>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</si>
  <si>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</si>
  <si>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</si>
  <si>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</si>
  <si>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</si>
  <si>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</si>
  <si>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</si>
  <si>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</si>
  <si>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</si>
  <si>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</si>
  <si>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</si>
  <si>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</si>
  <si>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</si>
  <si>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</si>
  <si>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</si>
  <si>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</si>
  <si>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</si>
  <si>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</si>
  <si>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</si>
  <si>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</si>
  <si>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</si>
  <si>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</si>
  <si>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</si>
  <si>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</si>
  <si>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</si>
  <si>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</si>
  <si>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</si>
  <si>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</si>
  <si>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</si>
  <si>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</si>
  <si>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</si>
  <si>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</si>
  <si>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</si>
  <si>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</si>
  <si>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</si>
  <si>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</si>
  <si>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</si>
  <si>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</si>
  <si>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</si>
  <si>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</si>
  <si>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</si>
  <si>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</si>
  <si>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</si>
  <si>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</si>
  <si>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</si>
  <si>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</si>
  <si>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</si>
  <si>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</si>
  <si>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</si>
  <si>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</si>
  <si>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</si>
  <si>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</si>
  <si>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</si>
  <si>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</si>
  <si>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</si>
  <si>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</si>
  <si>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</si>
  <si>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</si>
  <si>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</si>
  <si>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</si>
  <si>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</si>
  <si>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</si>
  <si>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</si>
  <si>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</si>
  <si>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</si>
  <si>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</si>
  <si>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</si>
  <si>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</si>
  <si>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</si>
  <si>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</si>
  <si>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</si>
  <si>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</si>
  <si>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</si>
  <si>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</si>
  <si>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</si>
  <si>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</si>
  <si>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</si>
  <si>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</si>
  <si>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</si>
  <si>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</si>
  <si>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</si>
  <si>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</si>
  <si>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</si>
  <si>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</si>
  <si>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</si>
  <si>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</si>
  <si>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</si>
  <si>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</si>
  <si>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</si>
  <si>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</si>
  <si>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</si>
  <si>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</si>
  <si>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</si>
  <si>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</si>
  <si>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</si>
  <si>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</si>
  <si>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</si>
  <si>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</si>
  <si>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</si>
  <si>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</si>
  <si>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</si>
  <si>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</si>
  <si>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</si>
  <si>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</si>
  <si>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</si>
  <si>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</si>
  <si>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</si>
  <si>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</si>
  <si>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</si>
  <si>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</si>
  <si>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</si>
  <si>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</si>
  <si>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</si>
  <si>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</si>
  <si>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</si>
  <si>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</si>
  <si>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</si>
  <si>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</si>
  <si>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</si>
  <si>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</si>
  <si>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</si>
  <si>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</si>
  <si>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</si>
  <si>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</si>
  <si>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</si>
  <si>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</si>
  <si>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</si>
  <si>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</si>
  <si>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</si>
  <si>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</si>
  <si>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</si>
  <si>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</si>
  <si>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</si>
  <si>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</si>
  <si>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</si>
  <si>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</si>
  <si>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</si>
  <si>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</si>
  <si>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</si>
  <si>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</si>
  <si>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</si>
  <si>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</si>
  <si>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</si>
  <si>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</si>
  <si>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</si>
  <si>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</si>
  <si>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</si>
  <si>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</si>
  <si>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</si>
  <si>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</si>
  <si>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</si>
  <si>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</si>
  <si>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</si>
  <si>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</si>
  <si>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</si>
  <si>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</si>
  <si>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</si>
  <si>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</si>
  <si>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</si>
  <si>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</si>
  <si>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</si>
  <si>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</si>
  <si>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</si>
  <si>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</si>
  <si>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</si>
  <si>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</si>
  <si>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</si>
  <si>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</si>
  <si>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"Алма Тур-Хотел Атлас"ООД</t>
  </si>
  <si>
    <t>2. "Алма Тур-Кар"ЕООД</t>
  </si>
  <si>
    <t>3."Алма Тур Офис"ЕООД</t>
  </si>
  <si>
    <t>4.Алма Тур-Хотел Тамплиер ЕООД</t>
  </si>
  <si>
    <t>5.Алма Тур Недвижими имоти ЕООД</t>
  </si>
  <si>
    <t>6.Алма Тур Флай ООД</t>
  </si>
  <si>
    <t>7."Алма Тур-Кар"ЕООД</t>
  </si>
  <si>
    <t>8."Алма Тур-Хотел Атлас"ООД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</si>
  <si>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</si>
  <si>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</si>
  <si>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</si>
  <si>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</si>
  <si>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</si>
  <si>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</si>
  <si>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</si>
  <si>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</si>
  <si>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</si>
  <si>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</si>
  <si>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</si>
  <si>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1. "Алма Тур-СПб"ООД</t>
  </si>
  <si>
    <t>2. "Алма Тур-Киев"ООД</t>
  </si>
  <si>
    <t>3."Фиджи Травел"АД Литва</t>
  </si>
  <si>
    <t>4. "Алма Тур-Груп"ООД/Талин</t>
  </si>
  <si>
    <t>5."Фиджи Травел-Алма Тур Груп"/Рига</t>
  </si>
  <si>
    <t>8-4030</t>
  </si>
  <si>
    <t>8-4035</t>
  </si>
  <si>
    <t>8-4040</t>
  </si>
  <si>
    <t>8-4045</t>
  </si>
  <si>
    <t>Обща сума за чужбина (I+II+III+IV):</t>
  </si>
  <si>
    <t>8-4050</t>
  </si>
  <si>
    <t>01.01.2009-31.12.2009</t>
  </si>
  <si>
    <t>Отчетен период :  01.01.2009 - 31.12.2009</t>
  </si>
  <si>
    <t>Дата на съставяне: 26.02.2010 г.</t>
  </si>
  <si>
    <t xml:space="preserve">Дата на съставяне: 26.02.2010г.                 </t>
  </si>
  <si>
    <t>01.01.2009 - 31.12.2009</t>
  </si>
  <si>
    <t>Дата на съставяне: 26.02.2010г.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</si>
  <si>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</si>
  <si>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9. Атлас Голф енд СПА Ризорт ООД</t>
  </si>
  <si>
    <t>6. AT OY /Виа Травел ООД/Хелзинки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</si>
</sst>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00"/>
    <numFmt numFmtId="183" formatCode="0.0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.000000000"/>
  </numFmts>
  <fonts count="3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"/>
      <family val="1"/>
    </font>
    <font>
      <sz val="10"/>
      <name val="Arial"/>
      <family val="0"/>
    </font>
    <font>
      <sz val="8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8"/>
      <name val="Tahoma"/>
      <family val="0"/>
    </font>
    <font>
      <b/>
      <sz val="10"/>
      <name val="Arial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5" xfId="27" applyNumberFormat="1" applyFont="1" applyFill="1" applyBorder="1" applyAlignment="1" applyProtection="1">
      <alignment vertical="top" wrapText="1"/>
      <protection locked="0"/>
    </xf>
    <xf numFmtId="1" fontId="10" fillId="5" borderId="5" xfId="27" applyNumberFormat="1" applyFont="1" applyFill="1" applyBorder="1" applyAlignment="1" applyProtection="1">
      <alignment vertical="top" wrapText="1"/>
      <protection locked="0"/>
    </xf>
    <xf numFmtId="1" fontId="10" fillId="0" borderId="5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5" xfId="27" applyNumberFormat="1" applyFont="1" applyFill="1" applyBorder="1" applyAlignment="1" applyProtection="1">
      <alignment vertical="top" wrapText="1"/>
      <protection locked="0"/>
    </xf>
    <xf numFmtId="1" fontId="10" fillId="0" borderId="6" xfId="27" applyNumberFormat="1" applyFont="1" applyBorder="1" applyAlignment="1" applyProtection="1">
      <alignment vertical="top" wrapText="1"/>
      <protection/>
    </xf>
    <xf numFmtId="1" fontId="10" fillId="5" borderId="7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8" fillId="0" borderId="5" xfId="27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/>
      <protection/>
    </xf>
    <xf numFmtId="1" fontId="8" fillId="0" borderId="9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11" xfId="30" applyNumberFormat="1" applyFont="1" applyFill="1" applyBorder="1" applyAlignment="1" applyProtection="1">
      <alignment vertical="center"/>
      <protection locked="0"/>
    </xf>
    <xf numFmtId="1" fontId="13" fillId="2" borderId="12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12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3" xfId="30" applyFont="1" applyBorder="1" applyAlignment="1">
      <alignment horizontal="centerContinuous" vertical="center" wrapText="1"/>
      <protection/>
    </xf>
    <xf numFmtId="0" fontId="12" fillId="2" borderId="10" xfId="30" applyFont="1" applyFill="1" applyBorder="1" applyAlignment="1">
      <alignment horizontal="center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49" fontId="12" fillId="0" borderId="6" xfId="30" applyNumberFormat="1" applyFont="1" applyBorder="1" applyAlignment="1">
      <alignment horizontal="centerContinuous" vertical="center" wrapText="1"/>
      <protection/>
    </xf>
    <xf numFmtId="49" fontId="12" fillId="0" borderId="7" xfId="30" applyNumberFormat="1" applyFont="1" applyBorder="1" applyAlignment="1">
      <alignment horizontal="centerContinuous" vertical="center" wrapText="1"/>
      <protection/>
    </xf>
    <xf numFmtId="0" fontId="0" fillId="0" borderId="13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6" xfId="27" applyFont="1" applyBorder="1" applyAlignment="1" applyProtection="1">
      <alignment horizontal="center" vertical="center"/>
      <protection/>
    </xf>
    <xf numFmtId="0" fontId="8" fillId="0" borderId="17" xfId="27" applyFont="1" applyBorder="1" applyAlignment="1" applyProtection="1">
      <alignment horizontal="center" vertical="top" wrapText="1"/>
      <protection/>
    </xf>
    <xf numFmtId="14" fontId="8" fillId="0" borderId="17" xfId="27" applyNumberFormat="1" applyFont="1" applyBorder="1" applyAlignment="1" applyProtection="1">
      <alignment horizontal="center" vertical="top" wrapText="1"/>
      <protection/>
    </xf>
    <xf numFmtId="49" fontId="8" fillId="0" borderId="17" xfId="27" applyNumberFormat="1" applyFont="1" applyBorder="1" applyAlignment="1" applyProtection="1">
      <alignment horizontal="center" vertical="center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0" fontId="8" fillId="0" borderId="19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5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2" fillId="6" borderId="19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2" fillId="6" borderId="1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2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2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2" fillId="6" borderId="1" xfId="27" applyNumberFormat="1" applyFont="1" applyFill="1" applyBorder="1" applyAlignment="1" applyProtection="1">
      <alignment vertical="top"/>
      <protection/>
    </xf>
    <xf numFmtId="1" fontId="22" fillId="6" borderId="1" xfId="0" applyNumberFormat="1" applyFont="1" applyFill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0" fontId="22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49" fontId="22" fillId="6" borderId="1" xfId="27" applyNumberFormat="1" applyFont="1" applyFill="1" applyBorder="1" applyAlignment="1" applyProtection="1">
      <alignment vertical="top"/>
      <protection/>
    </xf>
    <xf numFmtId="0" fontId="22" fillId="6" borderId="19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0" xfId="27" applyNumberFormat="1" applyFont="1" applyBorder="1" applyAlignment="1" applyProtection="1">
      <alignment horizontal="right" vertical="top" wrapText="1"/>
      <protection/>
    </xf>
    <xf numFmtId="1" fontId="4" fillId="0" borderId="20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1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12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12" xfId="29" applyFont="1" applyBorder="1" applyAlignment="1" applyProtection="1">
      <alignment horizontal="center" vertical="center" wrapText="1"/>
      <protection/>
    </xf>
    <xf numFmtId="0" fontId="15" fillId="0" borderId="12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12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19" xfId="29" applyFont="1" applyBorder="1" applyAlignment="1" applyProtection="1">
      <alignment vertical="center" wrapText="1"/>
      <protection/>
    </xf>
    <xf numFmtId="49" fontId="13" fillId="0" borderId="12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11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5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21" fillId="6" borderId="1" xfId="27" applyFont="1" applyFill="1" applyBorder="1" applyAlignment="1" applyProtection="1">
      <alignment horizontal="left" vertical="top" wrapText="1"/>
      <protection/>
    </xf>
    <xf numFmtId="1" fontId="21" fillId="6" borderId="1" xfId="27" applyNumberFormat="1" applyFont="1" applyFill="1" applyBorder="1" applyAlignment="1" applyProtection="1">
      <alignment vertical="top" wrapText="1"/>
      <protection/>
    </xf>
    <xf numFmtId="0" fontId="21" fillId="6" borderId="22" xfId="27" applyFont="1" applyFill="1" applyBorder="1" applyAlignment="1" applyProtection="1">
      <alignment horizontal="left" vertical="top" wrapText="1"/>
      <protection/>
    </xf>
    <xf numFmtId="0" fontId="21" fillId="6" borderId="19" xfId="27" applyFont="1" applyFill="1" applyBorder="1" applyAlignment="1" applyProtection="1">
      <alignment vertical="top" wrapText="1"/>
      <protection/>
    </xf>
    <xf numFmtId="0" fontId="21" fillId="6" borderId="23" xfId="27" applyFont="1" applyFill="1" applyBorder="1" applyAlignment="1" applyProtection="1">
      <alignment vertical="top" wrapText="1"/>
      <protection/>
    </xf>
    <xf numFmtId="49" fontId="21" fillId="6" borderId="20" xfId="27" applyNumberFormat="1" applyFont="1" applyFill="1" applyBorder="1" applyAlignment="1" applyProtection="1">
      <alignment vertical="center" wrapText="1"/>
      <protection/>
    </xf>
    <xf numFmtId="0" fontId="21" fillId="6" borderId="1" xfId="27" applyFont="1" applyFill="1" applyBorder="1" applyAlignment="1" applyProtection="1">
      <alignment vertical="top" wrapText="1"/>
      <protection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23" fillId="0" borderId="0" xfId="29" applyFont="1" applyAlignment="1" applyProtection="1">
      <alignment horizontal="left" wrapText="1"/>
      <protection locked="0"/>
    </xf>
    <xf numFmtId="14" fontId="12" fillId="0" borderId="0" xfId="28" applyNumberFormat="1" applyFont="1" applyFill="1" applyBorder="1" applyAlignment="1" applyProtection="1">
      <alignment horizontal="center" vertical="center" wrapText="1"/>
      <protection/>
    </xf>
    <xf numFmtId="49" fontId="12" fillId="0" borderId="0" xfId="28" applyNumberFormat="1" applyFont="1" applyFill="1" applyBorder="1" applyAlignment="1" applyProtection="1">
      <alignment horizontal="center" vertical="center" wrapText="1"/>
      <protection/>
    </xf>
    <xf numFmtId="3" fontId="13" fillId="0" borderId="0" xfId="28" applyNumberFormat="1" applyFont="1" applyFill="1" applyBorder="1" applyAlignment="1" applyProtection="1">
      <alignment wrapText="1"/>
      <protection/>
    </xf>
    <xf numFmtId="0" fontId="13" fillId="0" borderId="0" xfId="28" applyFont="1" applyFill="1" applyBorder="1" applyAlignment="1" applyProtection="1">
      <alignment wrapText="1"/>
      <protection/>
    </xf>
    <xf numFmtId="49" fontId="13" fillId="0" borderId="0" xfId="28" applyNumberFormat="1" applyFont="1" applyFill="1" applyBorder="1" applyAlignment="1" applyProtection="1">
      <alignment horizontal="center" wrapText="1"/>
      <protection/>
    </xf>
    <xf numFmtId="0" fontId="12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Fill="1" applyBorder="1" applyAlignment="1" applyProtection="1">
      <alignment wrapText="1"/>
      <protection/>
    </xf>
    <xf numFmtId="49" fontId="15" fillId="0" borderId="0" xfId="28" applyNumberFormat="1" applyFont="1" applyFill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 locked="0"/>
    </xf>
    <xf numFmtId="0" fontId="11" fillId="0" borderId="0" xfId="28" applyFont="1" applyFill="1" applyBorder="1" applyAlignment="1" applyProtection="1">
      <alignment wrapText="1"/>
      <protection/>
    </xf>
    <xf numFmtId="0" fontId="12" fillId="0" borderId="0" xfId="28" applyFont="1" applyFill="1" applyBorder="1" applyAlignment="1" applyProtection="1">
      <alignment horizontal="right" wrapText="1"/>
      <protection/>
    </xf>
    <xf numFmtId="49" fontId="12" fillId="0" borderId="0" xfId="28" applyNumberFormat="1" applyFont="1" applyFill="1" applyBorder="1" applyAlignment="1" applyProtection="1">
      <alignment horizontal="center" wrapText="1"/>
      <protection/>
    </xf>
    <xf numFmtId="49" fontId="15" fillId="0" borderId="0" xfId="28" applyNumberFormat="1" applyFont="1" applyFill="1" applyBorder="1" applyAlignment="1" applyProtection="1">
      <alignment horizontal="center" wrapText="1"/>
      <protection/>
    </xf>
    <xf numFmtId="0" fontId="12" fillId="0" borderId="0" xfId="28" applyFont="1" applyFill="1" applyBorder="1" applyAlignment="1" applyProtection="1">
      <alignment wrapText="1"/>
      <protection/>
    </xf>
    <xf numFmtId="0" fontId="8" fillId="0" borderId="0" xfId="27" applyFont="1" applyBorder="1" applyAlignment="1" applyProtection="1">
      <alignment wrapText="1"/>
      <protection locked="0"/>
    </xf>
    <xf numFmtId="1" fontId="8" fillId="0" borderId="24" xfId="27" applyNumberFormat="1" applyFont="1" applyBorder="1" applyAlignment="1" applyProtection="1">
      <alignment vertical="top" wrapText="1"/>
      <protection/>
    </xf>
    <xf numFmtId="1" fontId="13" fillId="3" borderId="12" xfId="29" applyNumberFormat="1" applyFont="1" applyFill="1" applyBorder="1" applyAlignment="1" applyProtection="1">
      <alignment vertical="center"/>
      <protection locked="0"/>
    </xf>
    <xf numFmtId="1" fontId="10" fillId="3" borderId="1" xfId="27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right" vertical="top"/>
      <protection locked="0"/>
    </xf>
    <xf numFmtId="3" fontId="13" fillId="0" borderId="0" xfId="28" applyNumberFormat="1" applyFont="1" applyBorder="1" applyAlignment="1" applyProtection="1">
      <alignment wrapText="1"/>
      <protection/>
    </xf>
    <xf numFmtId="1" fontId="13" fillId="0" borderId="0" xfId="30" applyNumberFormat="1" applyFont="1" applyBorder="1">
      <alignment/>
      <protection/>
    </xf>
    <xf numFmtId="49" fontId="8" fillId="2" borderId="1" xfId="27" applyNumberFormat="1" applyFont="1" applyFill="1" applyBorder="1" applyAlignment="1" applyProtection="1">
      <alignment horizontal="right" vertical="top" wrapText="1"/>
      <protection/>
    </xf>
    <xf numFmtId="0" fontId="5" fillId="2" borderId="1" xfId="0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3" fontId="12" fillId="0" borderId="12" xfId="29" applyNumberFormat="1" applyFont="1" applyFill="1" applyBorder="1" applyAlignment="1" applyProtection="1">
      <alignment vertical="center"/>
      <protection/>
    </xf>
    <xf numFmtId="0" fontId="12" fillId="0" borderId="25" xfId="27" applyFont="1" applyBorder="1" applyAlignment="1" applyProtection="1">
      <alignment vertical="top" wrapText="1"/>
      <protection locked="0"/>
    </xf>
    <xf numFmtId="1" fontId="12" fillId="0" borderId="26" xfId="27" applyNumberFormat="1" applyFont="1" applyBorder="1" applyAlignment="1" applyProtection="1">
      <alignment vertical="top" wrapText="1"/>
      <protection locked="0"/>
    </xf>
    <xf numFmtId="0" fontId="24" fillId="0" borderId="0" xfId="27" applyFont="1" applyAlignment="1" applyProtection="1">
      <alignment vertical="top" wrapText="1"/>
      <protection locked="0"/>
    </xf>
    <xf numFmtId="2" fontId="12" fillId="0" borderId="26" xfId="27" applyNumberFormat="1" applyFont="1" applyBorder="1" applyAlignment="1" applyProtection="1">
      <alignment vertical="top" wrapText="1"/>
      <protection locked="0"/>
    </xf>
    <xf numFmtId="0" fontId="14" fillId="0" borderId="0" xfId="29" applyFont="1" applyBorder="1" applyAlignment="1">
      <alignment wrapText="1"/>
      <protection/>
    </xf>
    <xf numFmtId="2" fontId="11" fillId="0" borderId="0" xfId="29" applyNumberFormat="1" applyFont="1" applyBorder="1" applyAlignment="1" applyProtection="1">
      <alignment wrapText="1"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27" fillId="0" borderId="0" xfId="26" applyFont="1">
      <alignment/>
      <protection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3" fillId="0" borderId="0" xfId="25" applyFont="1" applyProtection="1">
      <alignment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28" fillId="0" borderId="0" xfId="26" applyFont="1">
      <alignment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7" fillId="0" borderId="0" xfId="26" applyFont="1" applyAlignment="1" applyProtection="1">
      <alignment/>
      <protection/>
    </xf>
    <xf numFmtId="0" fontId="27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5" fillId="0" borderId="4" xfId="25" applyFont="1" applyBorder="1" applyAlignment="1" applyProtection="1">
      <alignment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1" fontId="13" fillId="2" borderId="11" xfId="25" applyNumberFormat="1" applyFont="1" applyFill="1" applyBorder="1" applyAlignment="1" applyProtection="1">
      <alignment vertical="center" wrapText="1"/>
      <protection/>
    </xf>
    <xf numFmtId="1" fontId="13" fillId="2" borderId="11" xfId="25" applyNumberFormat="1" applyFont="1" applyFill="1" applyBorder="1" applyAlignment="1" applyProtection="1">
      <alignment horizontal="center" vertical="center" wrapText="1"/>
      <protection/>
    </xf>
    <xf numFmtId="1" fontId="13" fillId="2" borderId="11" xfId="25" applyNumberFormat="1" applyFont="1" applyFill="1" applyBorder="1" applyAlignment="1" applyProtection="1">
      <alignment horizontal="left" vertical="center" wrapText="1"/>
      <protection/>
    </xf>
    <xf numFmtId="1" fontId="13" fillId="2" borderId="12" xfId="25" applyNumberFormat="1" applyFont="1" applyFill="1" applyBorder="1" applyAlignment="1" applyProtection="1">
      <alignment horizontal="center" vertical="center" wrapText="1"/>
      <protection/>
    </xf>
    <xf numFmtId="0" fontId="29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7" fillId="0" borderId="0" xfId="26" applyFont="1" applyProtection="1">
      <alignment/>
      <protection locked="0"/>
    </xf>
    <xf numFmtId="0" fontId="27" fillId="0" borderId="0" xfId="26" applyFont="1" applyAlignment="1" applyProtection="1">
      <alignment/>
      <protection locked="0"/>
    </xf>
    <xf numFmtId="0" fontId="13" fillId="0" borderId="0" xfId="22" applyFont="1" applyAlignment="1">
      <alignment horizontal="centerContinuous" vertical="center" wrapText="1"/>
      <protection/>
    </xf>
    <xf numFmtId="0" fontId="13" fillId="0" borderId="0" xfId="26" applyFont="1">
      <alignment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7" fillId="0" borderId="0" xfId="26" applyNumberFormat="1" applyFont="1" applyProtection="1">
      <alignment/>
      <protection locked="0"/>
    </xf>
    <xf numFmtId="0" fontId="13" fillId="0" borderId="0" xfId="22" applyFont="1" applyAlignment="1">
      <alignment/>
      <protection/>
    </xf>
    <xf numFmtId="0" fontId="13" fillId="0" borderId="0" xfId="25" applyFont="1" applyAlignment="1">
      <alignment horizontal="center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2" applyFont="1">
      <alignment/>
      <protection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12" xfId="22" applyNumberFormat="1" applyFont="1" applyBorder="1" applyAlignment="1" applyProtection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0" xfId="26" applyFont="1">
      <alignment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1" xfId="22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3" fillId="0" borderId="0" xfId="26" applyFont="1" applyProtection="1">
      <alignment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27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12" xfId="22" applyFont="1" applyBorder="1" applyAlignment="1" applyProtection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9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2" fillId="0" borderId="0" xfId="26" applyFont="1" applyAlignment="1" applyProtection="1">
      <alignment horizontal="center"/>
      <protection/>
    </xf>
    <xf numFmtId="0" fontId="28" fillId="0" borderId="0" xfId="26" applyFont="1" applyAlignment="1" applyProtection="1">
      <alignment horizontal="center"/>
      <protection/>
    </xf>
    <xf numFmtId="0" fontId="28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>
      <alignment/>
      <protection/>
    </xf>
    <xf numFmtId="49" fontId="27" fillId="0" borderId="0" xfId="26" applyNumberFormat="1" applyFont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10" fillId="0" borderId="0" xfId="25" applyFont="1" applyAlignment="1" applyProtection="1">
      <alignment horizontal="right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27" fillId="0" borderId="0" xfId="26" applyFont="1" applyAlignment="1" applyProtection="1">
      <alignment horizontal="center"/>
      <protection/>
    </xf>
    <xf numFmtId="0" fontId="10" fillId="0" borderId="0" xfId="26" applyFont="1" applyAlignment="1" applyProtection="1">
      <alignment horizontal="right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1" xfId="23" applyFont="1" applyBorder="1" applyAlignment="1" applyProtection="1">
      <alignment horizontal="centerContinuous" vertical="center" wrapText="1"/>
      <protection/>
    </xf>
    <xf numFmtId="0" fontId="12" fillId="0" borderId="12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0" fontId="28" fillId="0" borderId="0" xfId="26" applyFont="1" applyBorder="1" applyProtection="1">
      <alignment/>
      <protection/>
    </xf>
    <xf numFmtId="49" fontId="12" fillId="0" borderId="10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27" fillId="0" borderId="0" xfId="26" applyFont="1" applyBorder="1" applyProtection="1">
      <alignment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1" fontId="27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7" fillId="0" borderId="0" xfId="26" applyNumberFormat="1" applyFont="1" applyProtection="1">
      <alignment/>
      <protection locked="0"/>
    </xf>
    <xf numFmtId="49" fontId="27" fillId="0" borderId="0" xfId="26" applyNumberFormat="1" applyFont="1" applyProtection="1">
      <alignment/>
      <protection/>
    </xf>
    <xf numFmtId="1" fontId="27" fillId="0" borderId="0" xfId="26" applyNumberFormat="1" applyFont="1" applyProtection="1">
      <alignment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5" fillId="0" borderId="0" xfId="26" applyFont="1">
      <alignment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25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31" fillId="0" borderId="0" xfId="26" applyFont="1" applyBorder="1">
      <alignment/>
      <protection/>
    </xf>
    <xf numFmtId="0" fontId="31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23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7" xfId="27" applyFont="1" applyBorder="1" applyAlignment="1" applyProtection="1">
      <alignment horizontal="left" vertical="top" wrapText="1"/>
      <protection locked="0"/>
    </xf>
    <xf numFmtId="1" fontId="23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0" borderId="1" xfId="26" applyFont="1" applyFill="1" applyBorder="1">
      <alignment/>
      <protection/>
    </xf>
    <xf numFmtId="49" fontId="25" fillId="0" borderId="1" xfId="26" applyNumberFormat="1" applyFont="1" applyFill="1" applyBorder="1">
      <alignment/>
      <protection/>
    </xf>
    <xf numFmtId="0" fontId="23" fillId="3" borderId="1" xfId="26" applyFont="1" applyFill="1" applyBorder="1">
      <alignment/>
      <protection/>
    </xf>
    <xf numFmtId="0" fontId="25" fillId="0" borderId="1" xfId="26" applyFont="1" applyBorder="1">
      <alignment/>
      <protection/>
    </xf>
    <xf numFmtId="49" fontId="25" fillId="0" borderId="1" xfId="26" applyNumberFormat="1" applyFont="1" applyBorder="1">
      <alignment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23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25" fillId="0" borderId="0" xfId="26" applyFont="1" applyProtection="1">
      <alignment/>
      <protection/>
    </xf>
    <xf numFmtId="49" fontId="29" fillId="0" borderId="1" xfId="24" applyNumberFormat="1" applyFont="1" applyBorder="1" applyAlignment="1">
      <alignment horizontal="center" vertical="center" wrapText="1"/>
      <protection/>
    </xf>
    <xf numFmtId="183" fontId="23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5" fillId="0" borderId="0" xfId="26" applyNumberFormat="1" applyFont="1">
      <alignment/>
      <protection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23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7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left"/>
      <protection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27" xfId="27" applyFont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wrapText="1"/>
    </xf>
    <xf numFmtId="0" fontId="12" fillId="0" borderId="6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3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7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1-vo%20trimes_2008\AT%20BG%20AD\KFN_FO_AT%20BG_31_12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1-vo%20trimes_2009\AT%20BG%20AD\KFN_AT%20BG_1-vo%20trim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%204-to%20trimes_2009\AT%20BG%20AD%204-to%20trim\KFN_FO_AT%20BG_31_12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  <row r="5">
          <cell r="E5" t="str">
            <v>01.01.2009г. - 31.12.2009г.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70">
      <selection activeCell="D44" sqref="D44"/>
    </sheetView>
  </sheetViews>
  <sheetFormatPr defaultColWidth="9.00390625" defaultRowHeight="12.75"/>
  <cols>
    <col min="1" max="1" width="38.25390625" style="104" customWidth="1"/>
    <col min="2" max="2" width="9.875" style="104" customWidth="1"/>
    <col min="3" max="3" width="11.125" style="104" customWidth="1"/>
    <col min="4" max="4" width="11.75390625" style="104" customWidth="1"/>
    <col min="5" max="5" width="45.625" style="104" customWidth="1"/>
    <col min="6" max="6" width="9.375" style="109" customWidth="1"/>
    <col min="7" max="7" width="12.75390625" style="104" customWidth="1"/>
    <col min="8" max="8" width="14.875" style="110" customWidth="1"/>
    <col min="9" max="9" width="3.375" style="85" customWidth="1"/>
    <col min="10" max="10" width="9.75390625" style="85" bestFit="1" customWidth="1"/>
    <col min="11" max="16384" width="9.25390625" style="85" customWidth="1"/>
  </cols>
  <sheetData>
    <row r="1" spans="1:8" ht="15">
      <c r="A1" s="139" t="s">
        <v>0</v>
      </c>
      <c r="B1" s="140"/>
      <c r="C1" s="141"/>
      <c r="D1" s="141"/>
      <c r="E1" s="141"/>
      <c r="F1" s="105"/>
      <c r="G1" s="106"/>
      <c r="H1" s="107"/>
    </row>
    <row r="2" spans="1:8" ht="15">
      <c r="A2" s="142"/>
      <c r="B2" s="142"/>
      <c r="C2" s="143"/>
      <c r="D2" s="143"/>
      <c r="E2" s="143"/>
      <c r="F2" s="105"/>
      <c r="G2" s="106"/>
      <c r="H2" s="107"/>
    </row>
    <row r="3" spans="1:8" ht="28.5">
      <c r="A3" s="86" t="s">
        <v>1</v>
      </c>
      <c r="B3" s="599" t="s">
        <v>519</v>
      </c>
      <c r="C3" s="599"/>
      <c r="D3" s="599"/>
      <c r="E3" s="599"/>
      <c r="F3" s="144" t="s">
        <v>2</v>
      </c>
      <c r="G3" s="107"/>
      <c r="H3" s="107">
        <v>831758428</v>
      </c>
    </row>
    <row r="4" spans="1:8" ht="15">
      <c r="A4" s="601" t="s">
        <v>527</v>
      </c>
      <c r="B4" s="597"/>
      <c r="C4" s="597"/>
      <c r="D4" s="597"/>
      <c r="E4" s="301"/>
      <c r="F4" s="105"/>
      <c r="G4" s="106"/>
      <c r="H4" s="107"/>
    </row>
    <row r="5" spans="1:7" ht="20.25" customHeight="1">
      <c r="A5" s="318" t="s">
        <v>529</v>
      </c>
      <c r="B5" s="599"/>
      <c r="C5" s="599"/>
      <c r="D5" s="599"/>
      <c r="E5" s="599"/>
      <c r="F5" s="105"/>
      <c r="G5" s="106"/>
    </row>
    <row r="6" spans="1:8" ht="15.75" thickBot="1">
      <c r="A6" s="86"/>
      <c r="B6" s="86"/>
      <c r="C6" s="145"/>
      <c r="D6" s="146"/>
      <c r="E6" s="146"/>
      <c r="F6" s="105"/>
      <c r="G6" s="106"/>
      <c r="H6" s="146" t="s">
        <v>3</v>
      </c>
    </row>
    <row r="7" spans="1:8" ht="28.5">
      <c r="A7" s="147" t="s">
        <v>4</v>
      </c>
      <c r="B7" s="148" t="s">
        <v>5</v>
      </c>
      <c r="C7" s="149" t="s">
        <v>6</v>
      </c>
      <c r="D7" s="149" t="s">
        <v>7</v>
      </c>
      <c r="E7" s="150" t="s">
        <v>8</v>
      </c>
      <c r="F7" s="148" t="s">
        <v>5</v>
      </c>
      <c r="G7" s="149" t="s">
        <v>9</v>
      </c>
      <c r="H7" s="151" t="s">
        <v>10</v>
      </c>
    </row>
    <row r="8" spans="1:8" ht="14.25">
      <c r="A8" s="152" t="s">
        <v>11</v>
      </c>
      <c r="B8" s="153" t="s">
        <v>12</v>
      </c>
      <c r="C8" s="153">
        <v>1</v>
      </c>
      <c r="D8" s="153">
        <v>2</v>
      </c>
      <c r="E8" s="154" t="s">
        <v>11</v>
      </c>
      <c r="F8" s="153" t="s">
        <v>12</v>
      </c>
      <c r="G8" s="153">
        <v>1</v>
      </c>
      <c r="H8" s="155">
        <v>2</v>
      </c>
    </row>
    <row r="9" spans="1:8" ht="15">
      <c r="A9" s="296" t="s">
        <v>13</v>
      </c>
      <c r="B9" s="156"/>
      <c r="C9" s="157"/>
      <c r="D9" s="158"/>
      <c r="E9" s="294" t="s">
        <v>14</v>
      </c>
      <c r="F9" s="325"/>
      <c r="G9" s="326"/>
      <c r="H9" s="326"/>
    </row>
    <row r="10" spans="1:8" ht="25.5">
      <c r="A10" s="159" t="s">
        <v>15</v>
      </c>
      <c r="B10" s="160"/>
      <c r="C10" s="157"/>
      <c r="D10" s="158"/>
      <c r="E10" s="161" t="s">
        <v>16</v>
      </c>
      <c r="F10" s="326"/>
      <c r="G10" s="326"/>
      <c r="H10" s="326"/>
    </row>
    <row r="11" spans="1:8" ht="15">
      <c r="A11" s="159" t="s">
        <v>17</v>
      </c>
      <c r="B11" s="162" t="s">
        <v>18</v>
      </c>
      <c r="C11" s="87">
        <v>18005.43</v>
      </c>
      <c r="D11" s="87">
        <v>8305</v>
      </c>
      <c r="E11" s="161" t="s">
        <v>19</v>
      </c>
      <c r="F11" s="163" t="s">
        <v>20</v>
      </c>
      <c r="G11" s="88">
        <v>1550</v>
      </c>
      <c r="H11" s="88">
        <v>1550</v>
      </c>
    </row>
    <row r="12" spans="1:8" ht="15">
      <c r="A12" s="159" t="s">
        <v>21</v>
      </c>
      <c r="B12" s="162" t="s">
        <v>22</v>
      </c>
      <c r="C12" s="87">
        <v>31541.30126312649</v>
      </c>
      <c r="D12" s="87">
        <v>10739.540297691181</v>
      </c>
      <c r="E12" s="161" t="s">
        <v>23</v>
      </c>
      <c r="F12" s="163" t="s">
        <v>24</v>
      </c>
      <c r="G12" s="89"/>
      <c r="H12" s="89"/>
    </row>
    <row r="13" spans="1:8" ht="15">
      <c r="A13" s="159" t="s">
        <v>25</v>
      </c>
      <c r="B13" s="162" t="s">
        <v>26</v>
      </c>
      <c r="C13" s="87">
        <v>91.4908088141273</v>
      </c>
      <c r="D13" s="87">
        <v>116.43927160373711</v>
      </c>
      <c r="E13" s="161" t="s">
        <v>27</v>
      </c>
      <c r="F13" s="163" t="s">
        <v>28</v>
      </c>
      <c r="G13" s="89"/>
      <c r="H13" s="89"/>
    </row>
    <row r="14" spans="1:8" ht="15">
      <c r="A14" s="159" t="s">
        <v>29</v>
      </c>
      <c r="B14" s="162" t="s">
        <v>30</v>
      </c>
      <c r="C14" s="87">
        <v>0</v>
      </c>
      <c r="D14" s="87">
        <v>0</v>
      </c>
      <c r="E14" s="164" t="s">
        <v>31</v>
      </c>
      <c r="F14" s="163" t="s">
        <v>32</v>
      </c>
      <c r="G14" s="234"/>
      <c r="H14" s="234"/>
    </row>
    <row r="15" spans="1:8" ht="15">
      <c r="A15" s="159" t="s">
        <v>33</v>
      </c>
      <c r="B15" s="162" t="s">
        <v>34</v>
      </c>
      <c r="C15" s="87">
        <v>1026.1952008669157</v>
      </c>
      <c r="D15" s="87">
        <v>1332.1357951527716</v>
      </c>
      <c r="E15" s="164" t="s">
        <v>35</v>
      </c>
      <c r="F15" s="163" t="s">
        <v>36</v>
      </c>
      <c r="G15" s="234"/>
      <c r="H15" s="234"/>
    </row>
    <row r="16" spans="1:8" ht="15">
      <c r="A16" s="159" t="s">
        <v>37</v>
      </c>
      <c r="B16" s="165" t="s">
        <v>38</v>
      </c>
      <c r="C16" s="87">
        <v>241.6498351517575</v>
      </c>
      <c r="D16" s="87">
        <v>346.4222814717756</v>
      </c>
      <c r="E16" s="164" t="s">
        <v>39</v>
      </c>
      <c r="F16" s="163" t="s">
        <v>40</v>
      </c>
      <c r="G16" s="234"/>
      <c r="H16" s="234"/>
    </row>
    <row r="17" spans="1:18" ht="25.5">
      <c r="A17" s="159" t="s">
        <v>41</v>
      </c>
      <c r="B17" s="162" t="s">
        <v>42</v>
      </c>
      <c r="C17" s="87">
        <f>9066.32-2739</f>
        <v>6327.32</v>
      </c>
      <c r="D17" s="87">
        <v>1080</v>
      </c>
      <c r="E17" s="164" t="s">
        <v>43</v>
      </c>
      <c r="F17" s="166" t="s">
        <v>44</v>
      </c>
      <c r="G17" s="90">
        <f>G11+G14+G15+G16</f>
        <v>1550</v>
      </c>
      <c r="H17" s="90">
        <f>H11+H14+H15+H16</f>
        <v>1550</v>
      </c>
      <c r="I17" s="190"/>
      <c r="J17" s="190"/>
      <c r="K17" s="190"/>
      <c r="L17" s="190"/>
      <c r="M17" s="190"/>
      <c r="N17" s="190"/>
      <c r="O17" s="190"/>
      <c r="P17" s="190"/>
      <c r="Q17" s="190"/>
      <c r="R17" s="190"/>
    </row>
    <row r="18" spans="1:8" ht="15">
      <c r="A18" s="159" t="s">
        <v>45</v>
      </c>
      <c r="B18" s="162" t="s">
        <v>46</v>
      </c>
      <c r="C18" s="87">
        <v>398.45</v>
      </c>
      <c r="D18" s="87">
        <v>214.9675307045</v>
      </c>
      <c r="E18" s="161" t="s">
        <v>47</v>
      </c>
      <c r="F18" s="327"/>
      <c r="G18" s="184"/>
      <c r="H18" s="184"/>
    </row>
    <row r="19" spans="1:15" ht="25.5">
      <c r="A19" s="159" t="s">
        <v>48</v>
      </c>
      <c r="B19" s="167" t="s">
        <v>49</v>
      </c>
      <c r="C19" s="91">
        <f>SUM(C11:C18)</f>
        <v>57631.83710795929</v>
      </c>
      <c r="D19" s="91">
        <f>SUM(D11:D18)</f>
        <v>22134.505176623963</v>
      </c>
      <c r="E19" s="161" t="s">
        <v>50</v>
      </c>
      <c r="F19" s="163" t="s">
        <v>51</v>
      </c>
      <c r="G19" s="88"/>
      <c r="H19" s="88"/>
      <c r="I19" s="190"/>
      <c r="J19" s="190"/>
      <c r="K19" s="190"/>
      <c r="L19" s="190"/>
      <c r="M19" s="190"/>
      <c r="N19" s="190"/>
      <c r="O19" s="190"/>
    </row>
    <row r="20" spans="1:8" ht="25.5">
      <c r="A20" s="159" t="s">
        <v>52</v>
      </c>
      <c r="B20" s="167" t="s">
        <v>53</v>
      </c>
      <c r="C20" s="87"/>
      <c r="D20" s="87"/>
      <c r="E20" s="161" t="s">
        <v>54</v>
      </c>
      <c r="F20" s="163" t="s">
        <v>55</v>
      </c>
      <c r="G20" s="94">
        <v>23881</v>
      </c>
      <c r="H20" s="94"/>
    </row>
    <row r="21" spans="1:18" ht="15">
      <c r="A21" s="159" t="s">
        <v>56</v>
      </c>
      <c r="B21" s="168" t="s">
        <v>57</v>
      </c>
      <c r="C21" s="87"/>
      <c r="D21" s="87"/>
      <c r="E21" s="169" t="s">
        <v>58</v>
      </c>
      <c r="F21" s="163" t="s">
        <v>59</v>
      </c>
      <c r="G21" s="92">
        <f>SUM(G22:G24)</f>
        <v>831</v>
      </c>
      <c r="H21" s="92">
        <f>SUM(H22:H24)</f>
        <v>831</v>
      </c>
      <c r="I21" s="190"/>
      <c r="J21" s="190"/>
      <c r="K21" s="190"/>
      <c r="L21" s="190"/>
      <c r="M21" s="191"/>
      <c r="N21" s="190"/>
      <c r="O21" s="190"/>
      <c r="P21" s="190"/>
      <c r="Q21" s="190"/>
      <c r="R21" s="190"/>
    </row>
    <row r="22" spans="1:8" ht="15">
      <c r="A22" s="159" t="s">
        <v>60</v>
      </c>
      <c r="B22" s="162"/>
      <c r="C22" s="170"/>
      <c r="D22" s="170"/>
      <c r="E22" s="164" t="s">
        <v>61</v>
      </c>
      <c r="F22" s="163" t="s">
        <v>62</v>
      </c>
      <c r="G22" s="88">
        <v>188</v>
      </c>
      <c r="H22" s="88">
        <v>188</v>
      </c>
    </row>
    <row r="23" spans="1:13" ht="15">
      <c r="A23" s="159" t="s">
        <v>63</v>
      </c>
      <c r="B23" s="162" t="s">
        <v>64</v>
      </c>
      <c r="C23" s="87">
        <v>25</v>
      </c>
      <c r="D23" s="87">
        <v>15</v>
      </c>
      <c r="E23" s="171" t="s">
        <v>65</v>
      </c>
      <c r="F23" s="163" t="s">
        <v>66</v>
      </c>
      <c r="G23" s="88"/>
      <c r="H23" s="88"/>
      <c r="M23" s="93"/>
    </row>
    <row r="24" spans="1:8" ht="15">
      <c r="A24" s="159" t="s">
        <v>67</v>
      </c>
      <c r="B24" s="162" t="s">
        <v>68</v>
      </c>
      <c r="C24" s="87">
        <v>61.16</v>
      </c>
      <c r="D24" s="87">
        <v>17</v>
      </c>
      <c r="E24" s="161" t="s">
        <v>69</v>
      </c>
      <c r="F24" s="163" t="s">
        <v>70</v>
      </c>
      <c r="G24" s="88">
        <v>643</v>
      </c>
      <c r="H24" s="88">
        <v>643</v>
      </c>
    </row>
    <row r="25" spans="1:18" ht="15">
      <c r="A25" s="159" t="s">
        <v>71</v>
      </c>
      <c r="B25" s="162" t="s">
        <v>72</v>
      </c>
      <c r="C25" s="87"/>
      <c r="D25" s="87"/>
      <c r="E25" s="171" t="s">
        <v>73</v>
      </c>
      <c r="F25" s="166" t="s">
        <v>74</v>
      </c>
      <c r="G25" s="90">
        <f>G19+G20+G21</f>
        <v>24712</v>
      </c>
      <c r="H25" s="90">
        <f>H19+H20+H21</f>
        <v>831</v>
      </c>
      <c r="I25" s="190"/>
      <c r="J25" s="190"/>
      <c r="K25" s="190"/>
      <c r="L25" s="190"/>
      <c r="M25" s="191"/>
      <c r="N25" s="190"/>
      <c r="O25" s="190"/>
      <c r="P25" s="190"/>
      <c r="Q25" s="190"/>
      <c r="R25" s="190"/>
    </row>
    <row r="26" spans="1:8" ht="15">
      <c r="A26" s="159" t="s">
        <v>75</v>
      </c>
      <c r="B26" s="162" t="s">
        <v>76</v>
      </c>
      <c r="C26" s="87"/>
      <c r="D26" s="87">
        <v>23</v>
      </c>
      <c r="E26" s="161" t="s">
        <v>77</v>
      </c>
      <c r="F26" s="327"/>
      <c r="G26" s="184"/>
      <c r="H26" s="184"/>
    </row>
    <row r="27" spans="1:18" ht="15">
      <c r="A27" s="159" t="s">
        <v>78</v>
      </c>
      <c r="B27" s="168" t="s">
        <v>79</v>
      </c>
      <c r="C27" s="91">
        <f>SUM(C23:C26)</f>
        <v>86.16</v>
      </c>
      <c r="D27" s="91">
        <f>SUM(D23:D26)</f>
        <v>55</v>
      </c>
      <c r="E27" s="171" t="s">
        <v>80</v>
      </c>
      <c r="F27" s="163" t="s">
        <v>81</v>
      </c>
      <c r="G27" s="90">
        <f>SUM(G28:G30)</f>
        <v>395.78999999999996</v>
      </c>
      <c r="H27" s="90">
        <f>SUM(H28:H30)</f>
        <v>-318.1419452751013</v>
      </c>
      <c r="I27" s="190"/>
      <c r="J27" s="190"/>
      <c r="K27" s="190"/>
      <c r="L27" s="190"/>
      <c r="M27" s="191"/>
      <c r="N27" s="190"/>
      <c r="O27" s="190"/>
      <c r="P27" s="190"/>
      <c r="Q27" s="190"/>
      <c r="R27" s="190"/>
    </row>
    <row r="28" spans="1:8" ht="15">
      <c r="A28" s="159"/>
      <c r="B28" s="162"/>
      <c r="C28" s="170"/>
      <c r="D28" s="170"/>
      <c r="E28" s="161" t="s">
        <v>82</v>
      </c>
      <c r="F28" s="163" t="s">
        <v>83</v>
      </c>
      <c r="G28" s="88">
        <v>1605</v>
      </c>
      <c r="H28" s="88">
        <v>552.7694861055811</v>
      </c>
    </row>
    <row r="29" spans="1:13" ht="15">
      <c r="A29" s="159" t="s">
        <v>84</v>
      </c>
      <c r="B29" s="162"/>
      <c r="C29" s="170"/>
      <c r="D29" s="170"/>
      <c r="E29" s="169" t="s">
        <v>85</v>
      </c>
      <c r="F29" s="163" t="s">
        <v>86</v>
      </c>
      <c r="G29" s="234">
        <v>-1209.21</v>
      </c>
      <c r="H29" s="234">
        <v>-870.9114313806824</v>
      </c>
      <c r="M29" s="93"/>
    </row>
    <row r="30" spans="1:11" ht="25.5">
      <c r="A30" s="159" t="s">
        <v>87</v>
      </c>
      <c r="B30" s="162" t="s">
        <v>88</v>
      </c>
      <c r="C30" s="87">
        <v>3480</v>
      </c>
      <c r="D30" s="87">
        <v>3521</v>
      </c>
      <c r="E30" s="161" t="s">
        <v>89</v>
      </c>
      <c r="F30" s="163" t="s">
        <v>90</v>
      </c>
      <c r="G30" s="94"/>
      <c r="H30" s="94"/>
      <c r="J30" s="93"/>
      <c r="K30" s="93"/>
    </row>
    <row r="31" spans="1:13" ht="15">
      <c r="A31" s="159" t="s">
        <v>91</v>
      </c>
      <c r="B31" s="162" t="s">
        <v>92</v>
      </c>
      <c r="C31" s="235"/>
      <c r="D31" s="235"/>
      <c r="E31" s="171" t="s">
        <v>93</v>
      </c>
      <c r="F31" s="163" t="s">
        <v>94</v>
      </c>
      <c r="G31" s="88">
        <v>2344</v>
      </c>
      <c r="H31" s="88">
        <v>1234</v>
      </c>
      <c r="J31" s="93"/>
      <c r="M31" s="93"/>
    </row>
    <row r="32" spans="1:15" ht="15">
      <c r="A32" s="159" t="s">
        <v>95</v>
      </c>
      <c r="B32" s="168" t="s">
        <v>96</v>
      </c>
      <c r="C32" s="91">
        <f>C30+C31</f>
        <v>3480</v>
      </c>
      <c r="D32" s="91">
        <f>D30+D31</f>
        <v>3521</v>
      </c>
      <c r="E32" s="164" t="s">
        <v>97</v>
      </c>
      <c r="F32" s="163" t="s">
        <v>98</v>
      </c>
      <c r="G32" s="234">
        <v>-1112</v>
      </c>
      <c r="H32" s="234">
        <v>-1101</v>
      </c>
      <c r="I32" s="190"/>
      <c r="J32" s="190"/>
      <c r="K32" s="190"/>
      <c r="L32" s="190"/>
      <c r="M32" s="190"/>
      <c r="N32" s="190"/>
      <c r="O32" s="190"/>
    </row>
    <row r="33" spans="1:18" ht="15">
      <c r="A33" s="159" t="s">
        <v>99</v>
      </c>
      <c r="B33" s="165"/>
      <c r="C33" s="170"/>
      <c r="D33" s="170"/>
      <c r="E33" s="171" t="s">
        <v>100</v>
      </c>
      <c r="F33" s="166" t="s">
        <v>101</v>
      </c>
      <c r="G33" s="90">
        <f>G27+G31+G32</f>
        <v>1627.79</v>
      </c>
      <c r="H33" s="90">
        <f>H27+H31+H32</f>
        <v>-185.1419452751013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4" ht="15">
      <c r="A34" s="159" t="s">
        <v>514</v>
      </c>
      <c r="B34" s="165" t="s">
        <v>102</v>
      </c>
      <c r="C34" s="91">
        <f>SUM(C35:C38)</f>
        <v>2</v>
      </c>
      <c r="D34" s="91">
        <f>SUM(D35:D38)</f>
        <v>80</v>
      </c>
      <c r="E34" s="161"/>
      <c r="F34" s="173"/>
      <c r="G34" s="184"/>
      <c r="H34" s="184"/>
      <c r="I34" s="190"/>
      <c r="J34" s="190"/>
      <c r="K34" s="191"/>
      <c r="L34" s="190"/>
      <c r="M34" s="190"/>
      <c r="N34" s="190"/>
    </row>
    <row r="35" spans="1:8" ht="15">
      <c r="A35" s="159" t="s">
        <v>103</v>
      </c>
      <c r="B35" s="162" t="s">
        <v>104</v>
      </c>
      <c r="C35" s="87"/>
      <c r="D35" s="87"/>
      <c r="E35" s="172"/>
      <c r="F35" s="184"/>
      <c r="G35" s="184"/>
      <c r="H35" s="184"/>
    </row>
    <row r="36" spans="1:18" ht="15">
      <c r="A36" s="159" t="s">
        <v>105</v>
      </c>
      <c r="B36" s="162" t="s">
        <v>106</v>
      </c>
      <c r="C36" s="87"/>
      <c r="D36" s="87">
        <v>0</v>
      </c>
      <c r="E36" s="161" t="s">
        <v>107</v>
      </c>
      <c r="F36" s="173" t="s">
        <v>108</v>
      </c>
      <c r="G36" s="170">
        <f>G25+G17+G33</f>
        <v>27889.79</v>
      </c>
      <c r="H36" s="170">
        <f>H25+H17+H33</f>
        <v>2195.8580547248985</v>
      </c>
      <c r="I36" s="190"/>
      <c r="J36" s="190"/>
      <c r="K36" s="190"/>
      <c r="L36" s="190"/>
      <c r="M36" s="190"/>
      <c r="N36" s="190"/>
      <c r="O36" s="190"/>
      <c r="P36" s="190"/>
      <c r="Q36" s="190"/>
      <c r="R36" s="190"/>
    </row>
    <row r="37" spans="1:13" ht="15">
      <c r="A37" s="159" t="s">
        <v>109</v>
      </c>
      <c r="B37" s="162" t="s">
        <v>110</v>
      </c>
      <c r="C37" s="87"/>
      <c r="D37" s="87">
        <v>0</v>
      </c>
      <c r="E37" s="161"/>
      <c r="F37" s="179"/>
      <c r="G37" s="184"/>
      <c r="H37" s="184"/>
      <c r="M37" s="93"/>
    </row>
    <row r="38" spans="1:8" ht="15">
      <c r="A38" s="159" t="s">
        <v>111</v>
      </c>
      <c r="B38" s="162" t="s">
        <v>112</v>
      </c>
      <c r="C38" s="87">
        <v>2</v>
      </c>
      <c r="D38" s="87">
        <v>80</v>
      </c>
      <c r="E38" s="174"/>
      <c r="F38" s="184"/>
      <c r="G38" s="184"/>
      <c r="H38" s="184"/>
    </row>
    <row r="39" spans="1:15" ht="15">
      <c r="A39" s="159" t="s">
        <v>113</v>
      </c>
      <c r="B39" s="175" t="s">
        <v>114</v>
      </c>
      <c r="C39" s="95">
        <v>0</v>
      </c>
      <c r="D39" s="95">
        <v>0</v>
      </c>
      <c r="E39" s="295" t="s">
        <v>115</v>
      </c>
      <c r="F39" s="173" t="s">
        <v>116</v>
      </c>
      <c r="G39" s="321">
        <v>4012</v>
      </c>
      <c r="H39" s="321">
        <v>420</v>
      </c>
      <c r="I39" s="190"/>
      <c r="J39" s="190"/>
      <c r="K39" s="190"/>
      <c r="L39" s="190"/>
      <c r="M39" s="191"/>
      <c r="N39" s="190"/>
      <c r="O39" s="190"/>
    </row>
    <row r="40" spans="1:8" ht="15">
      <c r="A40" s="159" t="s">
        <v>117</v>
      </c>
      <c r="B40" s="175" t="s">
        <v>118</v>
      </c>
      <c r="C40" s="87"/>
      <c r="D40" s="87"/>
      <c r="E40" s="164"/>
      <c r="F40" s="179"/>
      <c r="G40" s="184"/>
      <c r="H40" s="184"/>
    </row>
    <row r="41" spans="1:8" ht="15">
      <c r="A41" s="159" t="s">
        <v>119</v>
      </c>
      <c r="B41" s="175" t="s">
        <v>120</v>
      </c>
      <c r="C41" s="87"/>
      <c r="D41" s="87"/>
      <c r="E41" s="295" t="s">
        <v>121</v>
      </c>
      <c r="F41" s="184"/>
      <c r="G41" s="184"/>
      <c r="H41" s="184"/>
    </row>
    <row r="42" spans="1:8" ht="15">
      <c r="A42" s="159" t="s">
        <v>122</v>
      </c>
      <c r="B42" s="175" t="s">
        <v>123</v>
      </c>
      <c r="C42" s="96"/>
      <c r="D42" s="96"/>
      <c r="E42" s="161" t="s">
        <v>124</v>
      </c>
      <c r="F42" s="184"/>
      <c r="G42" s="184"/>
      <c r="H42" s="184"/>
    </row>
    <row r="43" spans="1:13" ht="25.5">
      <c r="A43" s="159" t="s">
        <v>125</v>
      </c>
      <c r="B43" s="175" t="s">
        <v>126</v>
      </c>
      <c r="C43" s="87"/>
      <c r="D43" s="87"/>
      <c r="E43" s="164" t="s">
        <v>127</v>
      </c>
      <c r="F43" s="163" t="s">
        <v>128</v>
      </c>
      <c r="G43" s="88"/>
      <c r="H43" s="88"/>
      <c r="M43" s="93"/>
    </row>
    <row r="44" spans="1:8" ht="15">
      <c r="A44" s="159" t="s">
        <v>129</v>
      </c>
      <c r="B44" s="175" t="s">
        <v>130</v>
      </c>
      <c r="C44" s="87"/>
      <c r="D44" s="87"/>
      <c r="E44" s="176" t="s">
        <v>131</v>
      </c>
      <c r="F44" s="163" t="s">
        <v>132</v>
      </c>
      <c r="G44" s="88">
        <v>21173.87</v>
      </c>
      <c r="H44" s="88">
        <v>15094</v>
      </c>
    </row>
    <row r="45" spans="1:15" ht="15">
      <c r="A45" s="159" t="s">
        <v>133</v>
      </c>
      <c r="B45" s="167" t="s">
        <v>134</v>
      </c>
      <c r="C45" s="91">
        <f>C34+C39+C44</f>
        <v>2</v>
      </c>
      <c r="D45" s="91">
        <f>D34+D39+D44</f>
        <v>80</v>
      </c>
      <c r="E45" s="169" t="s">
        <v>135</v>
      </c>
      <c r="F45" s="163" t="s">
        <v>136</v>
      </c>
      <c r="G45" s="88"/>
      <c r="H45" s="88"/>
      <c r="I45" s="190"/>
      <c r="J45" s="190"/>
      <c r="K45" s="190"/>
      <c r="L45" s="190"/>
      <c r="M45" s="191"/>
      <c r="N45" s="190"/>
      <c r="O45" s="190"/>
    </row>
    <row r="46" spans="1:8" ht="15">
      <c r="A46" s="159" t="s">
        <v>137</v>
      </c>
      <c r="B46" s="162"/>
      <c r="C46" s="170"/>
      <c r="D46" s="170"/>
      <c r="E46" s="161" t="s">
        <v>138</v>
      </c>
      <c r="F46" s="163" t="s">
        <v>139</v>
      </c>
      <c r="G46" s="88"/>
      <c r="H46" s="88"/>
    </row>
    <row r="47" spans="1:13" ht="15">
      <c r="A47" s="159" t="s">
        <v>140</v>
      </c>
      <c r="B47" s="162" t="s">
        <v>141</v>
      </c>
      <c r="C47" s="87"/>
      <c r="D47" s="87"/>
      <c r="E47" s="169" t="s">
        <v>142</v>
      </c>
      <c r="F47" s="163" t="s">
        <v>143</v>
      </c>
      <c r="G47" s="88">
        <v>7823</v>
      </c>
      <c r="H47" s="88">
        <v>9779</v>
      </c>
      <c r="M47" s="93"/>
    </row>
    <row r="48" spans="1:8" ht="15">
      <c r="A48" s="159" t="s">
        <v>144</v>
      </c>
      <c r="B48" s="165" t="s">
        <v>145</v>
      </c>
      <c r="C48" s="87">
        <v>12</v>
      </c>
      <c r="D48" s="87"/>
      <c r="E48" s="161" t="s">
        <v>146</v>
      </c>
      <c r="F48" s="163" t="s">
        <v>147</v>
      </c>
      <c r="G48" s="88">
        <v>3842</v>
      </c>
      <c r="H48" s="88">
        <v>2799</v>
      </c>
    </row>
    <row r="49" spans="1:18" ht="15">
      <c r="A49" s="159" t="s">
        <v>148</v>
      </c>
      <c r="B49" s="162" t="s">
        <v>149</v>
      </c>
      <c r="C49" s="87"/>
      <c r="D49" s="87"/>
      <c r="E49" s="169" t="s">
        <v>48</v>
      </c>
      <c r="F49" s="166" t="s">
        <v>150</v>
      </c>
      <c r="G49" s="90">
        <f>SUM(G43:G48)</f>
        <v>32838.869999999995</v>
      </c>
      <c r="H49" s="90">
        <f>SUM(H43:H48)</f>
        <v>27672</v>
      </c>
      <c r="I49" s="190"/>
      <c r="J49" s="190"/>
      <c r="K49" s="190"/>
      <c r="L49" s="190"/>
      <c r="M49" s="190"/>
      <c r="N49" s="190"/>
      <c r="O49" s="190"/>
      <c r="P49" s="190"/>
      <c r="Q49" s="190"/>
      <c r="R49" s="190"/>
    </row>
    <row r="50" spans="1:8" ht="15">
      <c r="A50" s="159" t="s">
        <v>75</v>
      </c>
      <c r="B50" s="162" t="s">
        <v>151</v>
      </c>
      <c r="C50" s="87">
        <v>3262</v>
      </c>
      <c r="D50" s="87">
        <v>4453</v>
      </c>
      <c r="E50" s="161"/>
      <c r="F50" s="163"/>
      <c r="G50" s="170"/>
      <c r="H50" s="170"/>
    </row>
    <row r="51" spans="1:15" ht="15">
      <c r="A51" s="159" t="s">
        <v>152</v>
      </c>
      <c r="B51" s="167" t="s">
        <v>153</v>
      </c>
      <c r="C51" s="91">
        <f>SUM(C47:C50)</f>
        <v>3274</v>
      </c>
      <c r="D51" s="91">
        <f>SUM(D47:D50)</f>
        <v>4453</v>
      </c>
      <c r="E51" s="169" t="s">
        <v>154</v>
      </c>
      <c r="F51" s="166" t="s">
        <v>155</v>
      </c>
      <c r="G51" s="88"/>
      <c r="H51" s="88"/>
      <c r="I51" s="190"/>
      <c r="J51" s="190"/>
      <c r="K51" s="190"/>
      <c r="L51" s="190"/>
      <c r="M51" s="190"/>
      <c r="N51" s="190"/>
      <c r="O51" s="190"/>
    </row>
    <row r="52" spans="1:8" ht="15">
      <c r="A52" s="159" t="s">
        <v>156</v>
      </c>
      <c r="B52" s="167"/>
      <c r="C52" s="170"/>
      <c r="D52" s="170"/>
      <c r="E52" s="161" t="s">
        <v>157</v>
      </c>
      <c r="F52" s="166" t="s">
        <v>158</v>
      </c>
      <c r="G52" s="88">
        <v>8</v>
      </c>
      <c r="H52" s="88"/>
    </row>
    <row r="53" spans="1:8" ht="15">
      <c r="A53" s="159" t="s">
        <v>159</v>
      </c>
      <c r="B53" s="167" t="s">
        <v>160</v>
      </c>
      <c r="C53" s="87">
        <v>176</v>
      </c>
      <c r="D53" s="87"/>
      <c r="E53" s="161" t="s">
        <v>161</v>
      </c>
      <c r="F53" s="166" t="s">
        <v>162</v>
      </c>
      <c r="G53" s="88">
        <v>12.98</v>
      </c>
      <c r="H53" s="88">
        <v>1</v>
      </c>
    </row>
    <row r="54" spans="1:8" ht="15">
      <c r="A54" s="159" t="s">
        <v>163</v>
      </c>
      <c r="B54" s="167" t="s">
        <v>164</v>
      </c>
      <c r="C54" s="87">
        <v>72.23</v>
      </c>
      <c r="D54" s="87">
        <v>75</v>
      </c>
      <c r="E54" s="161" t="s">
        <v>165</v>
      </c>
      <c r="F54" s="166" t="s">
        <v>166</v>
      </c>
      <c r="G54" s="88"/>
      <c r="H54" s="88"/>
    </row>
    <row r="55" spans="1:18" ht="25.5">
      <c r="A55" s="177" t="s">
        <v>167</v>
      </c>
      <c r="B55" s="178" t="s">
        <v>168</v>
      </c>
      <c r="C55" s="91">
        <f>C19+C20+C21+C27+C32+C45+C51+C53+C54</f>
        <v>64722.2271079593</v>
      </c>
      <c r="D55" s="91">
        <f>D19+D20+D21+D27+D32+D45+D51+D53+D54</f>
        <v>30318.505176623963</v>
      </c>
      <c r="E55" s="161" t="s">
        <v>169</v>
      </c>
      <c r="F55" s="173" t="s">
        <v>170</v>
      </c>
      <c r="G55" s="90">
        <f>G49+G51+G52+G53+G54</f>
        <v>32859.85</v>
      </c>
      <c r="H55" s="90">
        <f>H49+H51+H52+H53+H54</f>
        <v>27673</v>
      </c>
      <c r="I55" s="190"/>
      <c r="J55" s="190"/>
      <c r="K55" s="190"/>
      <c r="L55" s="190"/>
      <c r="M55" s="191"/>
      <c r="N55" s="190"/>
      <c r="O55" s="190"/>
      <c r="P55" s="190"/>
      <c r="Q55" s="190"/>
      <c r="R55" s="190"/>
    </row>
    <row r="56" spans="1:8" ht="15">
      <c r="A56" s="297" t="s">
        <v>171</v>
      </c>
      <c r="B56" s="165"/>
      <c r="C56" s="170"/>
      <c r="D56" s="170"/>
      <c r="E56" s="161"/>
      <c r="F56" s="179"/>
      <c r="G56" s="170"/>
      <c r="H56" s="170"/>
    </row>
    <row r="57" spans="1:13" ht="15">
      <c r="A57" s="159" t="s">
        <v>172</v>
      </c>
      <c r="B57" s="162"/>
      <c r="C57" s="170"/>
      <c r="D57" s="170"/>
      <c r="E57" s="300" t="s">
        <v>173</v>
      </c>
      <c r="F57" s="179"/>
      <c r="G57" s="170"/>
      <c r="H57" s="170"/>
      <c r="M57" s="93"/>
    </row>
    <row r="58" spans="1:8" ht="15">
      <c r="A58" s="159" t="s">
        <v>174</v>
      </c>
      <c r="B58" s="162" t="s">
        <v>175</v>
      </c>
      <c r="C58" s="87">
        <v>180</v>
      </c>
      <c r="D58" s="87">
        <v>74.1207248711498</v>
      </c>
      <c r="E58" s="161" t="s">
        <v>124</v>
      </c>
      <c r="F58" s="180"/>
      <c r="G58" s="170"/>
      <c r="H58" s="170"/>
    </row>
    <row r="59" spans="1:13" ht="25.5">
      <c r="A59" s="159" t="s">
        <v>176</v>
      </c>
      <c r="B59" s="162" t="s">
        <v>177</v>
      </c>
      <c r="C59" s="87"/>
      <c r="D59" s="87">
        <v>0</v>
      </c>
      <c r="E59" s="169" t="s">
        <v>178</v>
      </c>
      <c r="F59" s="163" t="s">
        <v>179</v>
      </c>
      <c r="G59" s="88">
        <v>2410</v>
      </c>
      <c r="H59" s="88">
        <v>431</v>
      </c>
      <c r="M59" s="93"/>
    </row>
    <row r="60" spans="1:8" ht="15">
      <c r="A60" s="159" t="s">
        <v>180</v>
      </c>
      <c r="B60" s="162" t="s">
        <v>181</v>
      </c>
      <c r="C60" s="87"/>
      <c r="D60" s="87">
        <v>0</v>
      </c>
      <c r="E60" s="161" t="s">
        <v>182</v>
      </c>
      <c r="F60" s="163" t="s">
        <v>183</v>
      </c>
      <c r="G60" s="88"/>
      <c r="H60" s="88"/>
    </row>
    <row r="61" spans="1:18" ht="15">
      <c r="A61" s="159" t="s">
        <v>184</v>
      </c>
      <c r="B61" s="165" t="s">
        <v>185</v>
      </c>
      <c r="C61" s="87"/>
      <c r="D61" s="87">
        <v>0</v>
      </c>
      <c r="E61" s="164" t="s">
        <v>186</v>
      </c>
      <c r="F61" s="180" t="s">
        <v>187</v>
      </c>
      <c r="G61" s="90">
        <f>SUM(G62:G68)</f>
        <v>7848.967244299999</v>
      </c>
      <c r="H61" s="90">
        <f>SUM(H62:H68)</f>
        <v>4745.733563391798</v>
      </c>
      <c r="I61" s="190"/>
      <c r="J61" s="190"/>
      <c r="K61" s="190"/>
      <c r="L61" s="190"/>
      <c r="M61" s="191"/>
      <c r="N61" s="190"/>
      <c r="O61" s="190"/>
      <c r="P61" s="190"/>
      <c r="Q61" s="190"/>
      <c r="R61" s="190"/>
    </row>
    <row r="62" spans="1:8" ht="15">
      <c r="A62" s="159" t="s">
        <v>188</v>
      </c>
      <c r="B62" s="165" t="s">
        <v>189</v>
      </c>
      <c r="C62" s="87"/>
      <c r="D62" s="87">
        <v>0</v>
      </c>
      <c r="E62" s="164" t="s">
        <v>190</v>
      </c>
      <c r="F62" s="163" t="s">
        <v>191</v>
      </c>
      <c r="G62" s="88"/>
      <c r="H62" s="88"/>
    </row>
    <row r="63" spans="1:13" ht="15">
      <c r="A63" s="159" t="s">
        <v>192</v>
      </c>
      <c r="B63" s="162" t="s">
        <v>193</v>
      </c>
      <c r="C63" s="87"/>
      <c r="D63" s="87">
        <v>52.29889419999999</v>
      </c>
      <c r="E63" s="161" t="s">
        <v>194</v>
      </c>
      <c r="F63" s="163" t="s">
        <v>195</v>
      </c>
      <c r="G63" s="88">
        <v>265</v>
      </c>
      <c r="H63" s="88"/>
      <c r="M63" s="93"/>
    </row>
    <row r="64" spans="1:15" ht="15">
      <c r="A64" s="159" t="s">
        <v>48</v>
      </c>
      <c r="B64" s="167" t="s">
        <v>196</v>
      </c>
      <c r="C64" s="91">
        <f>SUM(C58:C63)</f>
        <v>180</v>
      </c>
      <c r="D64" s="91">
        <f>SUM(D58:D63)</f>
        <v>126.4196190711498</v>
      </c>
      <c r="E64" s="161" t="s">
        <v>197</v>
      </c>
      <c r="F64" s="163" t="s">
        <v>198</v>
      </c>
      <c r="G64" s="88">
        <v>7121.27737</v>
      </c>
      <c r="H64" s="88">
        <v>4392</v>
      </c>
      <c r="I64" s="190"/>
      <c r="J64" s="190"/>
      <c r="K64" s="190"/>
      <c r="L64" s="190"/>
      <c r="M64" s="190"/>
      <c r="N64" s="190"/>
      <c r="O64" s="190"/>
    </row>
    <row r="65" spans="1:8" ht="15">
      <c r="A65" s="159"/>
      <c r="B65" s="167"/>
      <c r="C65" s="170"/>
      <c r="D65" s="170"/>
      <c r="E65" s="161" t="s">
        <v>199</v>
      </c>
      <c r="F65" s="163" t="s">
        <v>200</v>
      </c>
      <c r="G65" s="88">
        <v>20</v>
      </c>
      <c r="H65" s="88"/>
    </row>
    <row r="66" spans="1:8" ht="15">
      <c r="A66" s="159" t="s">
        <v>201</v>
      </c>
      <c r="B66" s="162"/>
      <c r="C66" s="170"/>
      <c r="D66" s="170"/>
      <c r="E66" s="161" t="s">
        <v>202</v>
      </c>
      <c r="F66" s="163" t="s">
        <v>203</v>
      </c>
      <c r="G66" s="88">
        <v>110.24257899999999</v>
      </c>
      <c r="H66" s="88">
        <v>153.167615191923</v>
      </c>
    </row>
    <row r="67" spans="1:8" ht="15">
      <c r="A67" s="159" t="s">
        <v>204</v>
      </c>
      <c r="B67" s="162" t="s">
        <v>205</v>
      </c>
      <c r="C67" s="87"/>
      <c r="D67" s="87">
        <v>0</v>
      </c>
      <c r="E67" s="161" t="s">
        <v>206</v>
      </c>
      <c r="F67" s="163" t="s">
        <v>207</v>
      </c>
      <c r="G67" s="88">
        <v>129.6226146</v>
      </c>
      <c r="H67" s="88">
        <v>50.95825593987611</v>
      </c>
    </row>
    <row r="68" spans="1:8" ht="15">
      <c r="A68" s="159" t="s">
        <v>208</v>
      </c>
      <c r="B68" s="162" t="s">
        <v>209</v>
      </c>
      <c r="C68" s="87">
        <v>4673.70790664</v>
      </c>
      <c r="D68" s="87">
        <v>6154.319287752256</v>
      </c>
      <c r="E68" s="161" t="s">
        <v>210</v>
      </c>
      <c r="F68" s="163" t="s">
        <v>211</v>
      </c>
      <c r="G68" s="88">
        <v>202.8246807</v>
      </c>
      <c r="H68" s="88">
        <v>149.60769226</v>
      </c>
    </row>
    <row r="69" spans="1:8" ht="15">
      <c r="A69" s="159" t="s">
        <v>212</v>
      </c>
      <c r="B69" s="162" t="s">
        <v>213</v>
      </c>
      <c r="C69" s="87">
        <f>738+2739</f>
        <v>3477</v>
      </c>
      <c r="D69" s="87">
        <v>21</v>
      </c>
      <c r="E69" s="169" t="s">
        <v>75</v>
      </c>
      <c r="F69" s="163" t="s">
        <v>214</v>
      </c>
      <c r="G69" s="88">
        <v>312</v>
      </c>
      <c r="H69" s="88">
        <v>1315</v>
      </c>
    </row>
    <row r="70" spans="1:8" ht="25.5">
      <c r="A70" s="159" t="s">
        <v>215</v>
      </c>
      <c r="B70" s="162" t="s">
        <v>216</v>
      </c>
      <c r="C70" s="87">
        <v>260</v>
      </c>
      <c r="D70" s="87">
        <v>0</v>
      </c>
      <c r="E70" s="161" t="s">
        <v>217</v>
      </c>
      <c r="F70" s="163" t="s">
        <v>218</v>
      </c>
      <c r="G70" s="88">
        <v>7</v>
      </c>
      <c r="H70" s="88"/>
    </row>
    <row r="71" spans="1:18" ht="15">
      <c r="A71" s="159" t="s">
        <v>219</v>
      </c>
      <c r="B71" s="162" t="s">
        <v>220</v>
      </c>
      <c r="C71" s="87">
        <v>49.24</v>
      </c>
      <c r="D71" s="87">
        <v>42</v>
      </c>
      <c r="E71" s="171" t="s">
        <v>43</v>
      </c>
      <c r="F71" s="181" t="s">
        <v>221</v>
      </c>
      <c r="G71" s="97">
        <f>G59+G60+G61+G69+G70</f>
        <v>10577.967244299998</v>
      </c>
      <c r="H71" s="97">
        <f>H59+H60+H61+H69+H70</f>
        <v>6491.733563391798</v>
      </c>
      <c r="I71" s="190"/>
      <c r="J71" s="190"/>
      <c r="K71" s="190"/>
      <c r="L71" s="190"/>
      <c r="M71" s="190"/>
      <c r="N71" s="190"/>
      <c r="O71" s="190"/>
      <c r="P71" s="190"/>
      <c r="Q71" s="190"/>
      <c r="R71" s="190"/>
    </row>
    <row r="72" spans="1:8" ht="15">
      <c r="A72" s="159" t="s">
        <v>222</v>
      </c>
      <c r="B72" s="162" t="s">
        <v>223</v>
      </c>
      <c r="C72" s="87">
        <v>1347.2444941283711</v>
      </c>
      <c r="D72" s="87">
        <v>238.312345135216</v>
      </c>
      <c r="E72" s="164"/>
      <c r="F72" s="163"/>
      <c r="G72" s="170"/>
      <c r="H72" s="170"/>
    </row>
    <row r="73" spans="1:8" ht="15">
      <c r="A73" s="159" t="s">
        <v>224</v>
      </c>
      <c r="B73" s="162" t="s">
        <v>225</v>
      </c>
      <c r="C73" s="87">
        <v>0.7</v>
      </c>
      <c r="D73" s="87">
        <v>0</v>
      </c>
      <c r="E73" s="99"/>
      <c r="F73" s="163"/>
      <c r="G73" s="170"/>
      <c r="H73" s="170"/>
    </row>
    <row r="74" spans="1:8" ht="15">
      <c r="A74" s="159" t="s">
        <v>226</v>
      </c>
      <c r="B74" s="162" t="s">
        <v>227</v>
      </c>
      <c r="C74" s="87">
        <v>1904.36</v>
      </c>
      <c r="D74" s="87">
        <v>2478</v>
      </c>
      <c r="E74" s="161" t="s">
        <v>228</v>
      </c>
      <c r="F74" s="182" t="s">
        <v>229</v>
      </c>
      <c r="G74" s="88">
        <v>1916</v>
      </c>
      <c r="H74" s="88">
        <v>3482</v>
      </c>
    </row>
    <row r="75" spans="1:15" ht="15">
      <c r="A75" s="159" t="s">
        <v>73</v>
      </c>
      <c r="B75" s="167" t="s">
        <v>230</v>
      </c>
      <c r="C75" s="91">
        <f>SUM(C67:C74)</f>
        <v>11712.252400768371</v>
      </c>
      <c r="D75" s="91">
        <f>SUM(D67:D74)</f>
        <v>8933.631632887471</v>
      </c>
      <c r="E75" s="169" t="s">
        <v>157</v>
      </c>
      <c r="F75" s="166" t="s">
        <v>231</v>
      </c>
      <c r="G75" s="88">
        <v>2381.57</v>
      </c>
      <c r="H75" s="88">
        <v>1708</v>
      </c>
      <c r="I75" s="190"/>
      <c r="J75" s="190"/>
      <c r="K75" s="190"/>
      <c r="L75" s="190"/>
      <c r="M75" s="190"/>
      <c r="N75" s="190"/>
      <c r="O75" s="190"/>
    </row>
    <row r="76" spans="1:8" ht="15">
      <c r="A76" s="159"/>
      <c r="B76" s="162"/>
      <c r="C76" s="170"/>
      <c r="D76" s="170"/>
      <c r="E76" s="161" t="s">
        <v>232</v>
      </c>
      <c r="F76" s="166" t="s">
        <v>233</v>
      </c>
      <c r="G76" s="88"/>
      <c r="H76" s="88"/>
    </row>
    <row r="77" spans="1:13" ht="15">
      <c r="A77" s="159" t="s">
        <v>234</v>
      </c>
      <c r="B77" s="162"/>
      <c r="C77" s="170"/>
      <c r="D77" s="170"/>
      <c r="E77" s="161"/>
      <c r="F77" s="183"/>
      <c r="G77" s="184"/>
      <c r="H77" s="184"/>
      <c r="M77" s="93"/>
    </row>
    <row r="78" spans="1:14" ht="25.5">
      <c r="A78" s="159" t="s">
        <v>235</v>
      </c>
      <c r="B78" s="162" t="s">
        <v>236</v>
      </c>
      <c r="C78" s="91">
        <f>SUM(C79:C81)</f>
        <v>0</v>
      </c>
      <c r="D78" s="91">
        <f>SUM(D79:D81)</f>
        <v>0</v>
      </c>
      <c r="E78" s="161"/>
      <c r="F78" s="184"/>
      <c r="G78" s="184"/>
      <c r="H78" s="184"/>
      <c r="I78" s="190"/>
      <c r="J78" s="190"/>
      <c r="K78" s="190"/>
      <c r="L78" s="190"/>
      <c r="M78" s="190"/>
      <c r="N78" s="190"/>
    </row>
    <row r="79" spans="1:18" ht="15">
      <c r="A79" s="159" t="s">
        <v>237</v>
      </c>
      <c r="B79" s="162" t="s">
        <v>238</v>
      </c>
      <c r="C79" s="87"/>
      <c r="D79" s="87"/>
      <c r="E79" s="169" t="s">
        <v>239</v>
      </c>
      <c r="F79" s="173" t="s">
        <v>240</v>
      </c>
      <c r="G79" s="98">
        <f>G71+G74+G75+G76</f>
        <v>14875.537244299998</v>
      </c>
      <c r="H79" s="98">
        <f>H71+H74+H75+H76</f>
        <v>11681.733563391797</v>
      </c>
      <c r="I79" s="190"/>
      <c r="J79" s="190"/>
      <c r="K79" s="190"/>
      <c r="L79" s="190"/>
      <c r="M79" s="190"/>
      <c r="N79" s="190"/>
      <c r="O79" s="190"/>
      <c r="P79" s="190"/>
      <c r="Q79" s="190"/>
      <c r="R79" s="190"/>
    </row>
    <row r="80" spans="1:8" ht="15">
      <c r="A80" s="159" t="s">
        <v>241</v>
      </c>
      <c r="B80" s="162" t="s">
        <v>242</v>
      </c>
      <c r="C80" s="87"/>
      <c r="D80" s="87"/>
      <c r="E80" s="161"/>
      <c r="F80" s="185"/>
      <c r="G80" s="186"/>
      <c r="H80" s="186"/>
    </row>
    <row r="81" spans="1:8" ht="15">
      <c r="A81" s="159" t="s">
        <v>243</v>
      </c>
      <c r="B81" s="162" t="s">
        <v>244</v>
      </c>
      <c r="C81" s="87"/>
      <c r="D81" s="87"/>
      <c r="E81" s="99"/>
      <c r="F81" s="186"/>
      <c r="G81" s="186"/>
      <c r="H81" s="186"/>
    </row>
    <row r="82" spans="1:8" ht="15">
      <c r="A82" s="159" t="s">
        <v>245</v>
      </c>
      <c r="B82" s="162" t="s">
        <v>246</v>
      </c>
      <c r="C82" s="87"/>
      <c r="D82" s="87"/>
      <c r="E82" s="174"/>
      <c r="F82" s="186"/>
      <c r="G82" s="186"/>
      <c r="H82" s="186"/>
    </row>
    <row r="83" spans="1:8" ht="15">
      <c r="A83" s="159" t="s">
        <v>129</v>
      </c>
      <c r="B83" s="162" t="s">
        <v>247</v>
      </c>
      <c r="C83" s="87">
        <v>8</v>
      </c>
      <c r="D83" s="87">
        <v>7</v>
      </c>
      <c r="E83" s="99"/>
      <c r="F83" s="186"/>
      <c r="G83" s="186"/>
      <c r="H83" s="186"/>
    </row>
    <row r="84" spans="1:14" ht="15">
      <c r="A84" s="159" t="s">
        <v>248</v>
      </c>
      <c r="B84" s="167" t="s">
        <v>249</v>
      </c>
      <c r="C84" s="91">
        <f>C83+C82+C78</f>
        <v>8</v>
      </c>
      <c r="D84" s="91">
        <f>D83+D82+D78</f>
        <v>7</v>
      </c>
      <c r="E84" s="174"/>
      <c r="F84" s="186"/>
      <c r="G84" s="186"/>
      <c r="H84" s="186"/>
      <c r="I84" s="190"/>
      <c r="J84" s="190"/>
      <c r="K84" s="190"/>
      <c r="L84" s="190"/>
      <c r="M84" s="190"/>
      <c r="N84" s="190"/>
    </row>
    <row r="85" spans="1:13" ht="15">
      <c r="A85" s="159"/>
      <c r="B85" s="167"/>
      <c r="C85" s="170"/>
      <c r="D85" s="170"/>
      <c r="E85" s="99"/>
      <c r="F85" s="186"/>
      <c r="G85" s="186"/>
      <c r="H85" s="186"/>
      <c r="M85" s="93"/>
    </row>
    <row r="86" spans="1:8" ht="15">
      <c r="A86" s="159" t="s">
        <v>250</v>
      </c>
      <c r="B86" s="162"/>
      <c r="C86" s="170"/>
      <c r="D86" s="170"/>
      <c r="E86" s="174"/>
      <c r="F86" s="186"/>
      <c r="G86" s="186"/>
      <c r="H86" s="186"/>
    </row>
    <row r="87" spans="1:13" ht="15">
      <c r="A87" s="159" t="s">
        <v>251</v>
      </c>
      <c r="B87" s="162" t="s">
        <v>252</v>
      </c>
      <c r="C87" s="87">
        <v>495.22</v>
      </c>
      <c r="D87" s="87">
        <v>674.9056095475264</v>
      </c>
      <c r="E87" s="99"/>
      <c r="F87" s="186"/>
      <c r="G87" s="186"/>
      <c r="H87" s="186"/>
      <c r="M87" s="93"/>
    </row>
    <row r="88" spans="1:8" ht="15">
      <c r="A88" s="159" t="s">
        <v>253</v>
      </c>
      <c r="B88" s="162" t="s">
        <v>254</v>
      </c>
      <c r="C88" s="87">
        <v>166.43</v>
      </c>
      <c r="D88" s="87">
        <v>200</v>
      </c>
      <c r="E88" s="174"/>
      <c r="F88" s="186"/>
      <c r="G88" s="186"/>
      <c r="H88" s="186"/>
    </row>
    <row r="89" spans="1:13" ht="15">
      <c r="A89" s="159" t="s">
        <v>255</v>
      </c>
      <c r="B89" s="162" t="s">
        <v>256</v>
      </c>
      <c r="C89" s="87">
        <v>180</v>
      </c>
      <c r="D89" s="87">
        <v>0</v>
      </c>
      <c r="E89" s="174"/>
      <c r="F89" s="186"/>
      <c r="G89" s="186"/>
      <c r="H89" s="186"/>
      <c r="M89" s="93"/>
    </row>
    <row r="90" spans="1:8" ht="15">
      <c r="A90" s="159" t="s">
        <v>257</v>
      </c>
      <c r="B90" s="162" t="s">
        <v>258</v>
      </c>
      <c r="C90" s="87">
        <v>24</v>
      </c>
      <c r="D90" s="87">
        <v>17.163982099172078</v>
      </c>
      <c r="E90" s="174"/>
      <c r="F90" s="186"/>
      <c r="G90" s="186"/>
      <c r="H90" s="186"/>
    </row>
    <row r="91" spans="1:14" ht="15">
      <c r="A91" s="159" t="s">
        <v>259</v>
      </c>
      <c r="B91" s="167" t="s">
        <v>260</v>
      </c>
      <c r="C91" s="91">
        <f>SUM(C87:C90)</f>
        <v>865.6500000000001</v>
      </c>
      <c r="D91" s="91">
        <f>SUM(D87:D90)</f>
        <v>892.0695916466985</v>
      </c>
      <c r="E91" s="174"/>
      <c r="F91" s="186"/>
      <c r="G91" s="186"/>
      <c r="H91" s="186"/>
      <c r="I91" s="190"/>
      <c r="J91" s="190"/>
      <c r="K91" s="190"/>
      <c r="L91" s="190"/>
      <c r="M91" s="191"/>
      <c r="N91" s="190"/>
    </row>
    <row r="92" spans="1:8" ht="15">
      <c r="A92" s="159" t="s">
        <v>261</v>
      </c>
      <c r="B92" s="167" t="s">
        <v>262</v>
      </c>
      <c r="C92" s="87">
        <v>2149</v>
      </c>
      <c r="D92" s="87">
        <v>1693</v>
      </c>
      <c r="E92" s="174"/>
      <c r="F92" s="186"/>
      <c r="G92" s="186"/>
      <c r="H92" s="186"/>
    </row>
    <row r="93" spans="1:14" ht="15">
      <c r="A93" s="159" t="s">
        <v>263</v>
      </c>
      <c r="B93" s="187" t="s">
        <v>264</v>
      </c>
      <c r="C93" s="91">
        <f>C64+C75+C84+C91+C92</f>
        <v>14914.902400768371</v>
      </c>
      <c r="D93" s="91">
        <f>D64+D75+D84+D91+D92</f>
        <v>11652.12084360532</v>
      </c>
      <c r="E93" s="99"/>
      <c r="F93" s="186"/>
      <c r="G93" s="186"/>
      <c r="H93" s="186"/>
      <c r="I93" s="190"/>
      <c r="J93" s="190"/>
      <c r="K93" s="190"/>
      <c r="L93" s="190"/>
      <c r="M93" s="191"/>
      <c r="N93" s="190"/>
    </row>
    <row r="94" spans="1:18" ht="27.75" customHeight="1" thickBot="1">
      <c r="A94" s="298" t="s">
        <v>265</v>
      </c>
      <c r="B94" s="188" t="s">
        <v>266</v>
      </c>
      <c r="C94" s="100">
        <f>C93+C55</f>
        <v>79637.12950872767</v>
      </c>
      <c r="D94" s="100">
        <f>D93+D55</f>
        <v>41970.62602022928</v>
      </c>
      <c r="E94" s="299" t="s">
        <v>267</v>
      </c>
      <c r="F94" s="189" t="s">
        <v>268</v>
      </c>
      <c r="G94" s="319">
        <f>G36+G39+G55+G79</f>
        <v>79637.1772443</v>
      </c>
      <c r="H94" s="319">
        <f>H36+H39+H55+H79</f>
        <v>41970.5916181167</v>
      </c>
      <c r="I94" s="190"/>
      <c r="J94" s="190"/>
      <c r="K94" s="190"/>
      <c r="L94" s="190"/>
      <c r="M94" s="190"/>
      <c r="N94" s="190"/>
      <c r="O94" s="190"/>
      <c r="P94" s="190"/>
      <c r="Q94" s="190"/>
      <c r="R94" s="190"/>
    </row>
    <row r="95" spans="1:13" ht="15">
      <c r="A95" s="101"/>
      <c r="B95" s="102"/>
      <c r="C95" s="101"/>
      <c r="D95" s="101"/>
      <c r="E95" s="103"/>
      <c r="F95" s="82"/>
      <c r="G95" s="83"/>
      <c r="H95" s="84"/>
      <c r="J95" s="93"/>
      <c r="M95" s="93"/>
    </row>
    <row r="96" spans="1:13" ht="15">
      <c r="A96" s="286"/>
      <c r="B96" s="287"/>
      <c r="C96" s="86"/>
      <c r="D96" s="86"/>
      <c r="E96" s="288"/>
      <c r="F96" s="105"/>
      <c r="G96" s="106"/>
      <c r="H96" s="107"/>
      <c r="M96" s="93"/>
    </row>
    <row r="97" spans="1:13" ht="15">
      <c r="A97" s="286"/>
      <c r="B97" s="287"/>
      <c r="C97" s="86"/>
      <c r="D97" s="86"/>
      <c r="E97" s="288"/>
      <c r="F97" s="105"/>
      <c r="G97" s="106"/>
      <c r="H97" s="107"/>
      <c r="M97" s="93"/>
    </row>
    <row r="98" spans="1:13" ht="15">
      <c r="A98" s="43" t="s">
        <v>530</v>
      </c>
      <c r="B98" s="287"/>
      <c r="C98" s="599" t="s">
        <v>517</v>
      </c>
      <c r="D98" s="599"/>
      <c r="E98" s="599"/>
      <c r="F98" s="105"/>
      <c r="G98" s="106"/>
      <c r="H98" s="107"/>
      <c r="M98" s="93"/>
    </row>
    <row r="99" spans="3:8" ht="15">
      <c r="C99" s="43"/>
      <c r="D99" s="1"/>
      <c r="E99" s="43"/>
      <c r="F99" s="105"/>
      <c r="G99" s="106"/>
      <c r="H99" s="107"/>
    </row>
    <row r="100" spans="1:5" ht="15">
      <c r="A100" s="108"/>
      <c r="B100" s="108"/>
      <c r="C100" s="599" t="s">
        <v>518</v>
      </c>
      <c r="D100" s="600"/>
      <c r="E100" s="600"/>
    </row>
    <row r="101" ht="13.5" thickBot="1"/>
    <row r="102" spans="1:5" ht="13.5" thickBot="1">
      <c r="A102" s="329" t="s">
        <v>535</v>
      </c>
      <c r="B102" s="330">
        <f>C93-G79</f>
        <v>39.36515646837324</v>
      </c>
      <c r="C102" s="330">
        <f>D93-H79</f>
        <v>-29.6127197864771</v>
      </c>
      <c r="E102" s="111"/>
    </row>
    <row r="103" spans="1:2" ht="13.5" thickBot="1">
      <c r="A103" s="331"/>
      <c r="B103" s="331"/>
    </row>
    <row r="104" spans="1:13" ht="13.5" thickBot="1">
      <c r="A104" s="329" t="s">
        <v>536</v>
      </c>
      <c r="B104" s="332">
        <f>(G94-G36)/G94</f>
        <v>0.6497893199498579</v>
      </c>
      <c r="C104" s="332">
        <f>(H94-H36)/H94</f>
        <v>0.9476810316446181</v>
      </c>
      <c r="M104" s="93"/>
    </row>
    <row r="106" ht="12.75">
      <c r="M106" s="93"/>
    </row>
    <row r="108" spans="5:13" ht="12.75">
      <c r="E108" s="111"/>
      <c r="M108" s="93"/>
    </row>
    <row r="110" spans="5:13" ht="12.75">
      <c r="E110" s="111"/>
      <c r="M110" s="93"/>
    </row>
    <row r="118" ht="12.75">
      <c r="E118" s="111"/>
    </row>
    <row r="120" spans="5:13" ht="12.75">
      <c r="E120" s="111"/>
      <c r="M120" s="93"/>
    </row>
    <row r="122" spans="5:13" ht="12.75">
      <c r="E122" s="111"/>
      <c r="M122" s="93"/>
    </row>
    <row r="124" ht="12.75">
      <c r="E124" s="111"/>
    </row>
    <row r="126" spans="5:13" ht="12.75">
      <c r="E126" s="111"/>
      <c r="M126" s="93"/>
    </row>
    <row r="128" spans="5:13" ht="12.75">
      <c r="E128" s="111"/>
      <c r="M128" s="93"/>
    </row>
    <row r="130" ht="12.75">
      <c r="M130" s="93"/>
    </row>
    <row r="132" ht="12.75">
      <c r="M132" s="93"/>
    </row>
    <row r="134" ht="12.75">
      <c r="M134" s="93"/>
    </row>
    <row r="136" spans="5:13" ht="12.75">
      <c r="E136" s="111"/>
      <c r="M136" s="93"/>
    </row>
    <row r="138" spans="5:13" ht="12.75">
      <c r="E138" s="111"/>
      <c r="M138" s="93"/>
    </row>
    <row r="140" spans="5:13" ht="12.75">
      <c r="E140" s="111"/>
      <c r="M140" s="93"/>
    </row>
    <row r="142" spans="5:13" ht="12.75">
      <c r="E142" s="111"/>
      <c r="M142" s="93"/>
    </row>
    <row r="144" ht="12.75">
      <c r="E144" s="111"/>
    </row>
    <row r="146" ht="12.75">
      <c r="E146" s="111"/>
    </row>
    <row r="148" ht="12.75">
      <c r="E148" s="111"/>
    </row>
    <row r="150" spans="5:13" ht="12.75">
      <c r="E150" s="111"/>
      <c r="M150" s="93"/>
    </row>
    <row r="152" ht="12.75">
      <c r="M152" s="93"/>
    </row>
    <row r="154" ht="12.75">
      <c r="M154" s="93"/>
    </row>
    <row r="160" ht="12.75">
      <c r="E160" s="111"/>
    </row>
    <row r="162" ht="12.75">
      <c r="E162" s="111"/>
    </row>
    <row r="164" ht="12.75">
      <c r="E164" s="111"/>
    </row>
    <row r="166" ht="12.75">
      <c r="E166" s="111"/>
    </row>
    <row r="168" ht="12.75">
      <c r="E168" s="111"/>
    </row>
    <row r="176" ht="12.75">
      <c r="E176" s="111"/>
    </row>
    <row r="178" ht="12.75">
      <c r="E178" s="111"/>
    </row>
    <row r="180" ht="12.75">
      <c r="E180" s="111"/>
    </row>
    <row r="182" ht="12.75">
      <c r="E182" s="111"/>
    </row>
    <row r="186" ht="12.75">
      <c r="E186" s="111"/>
    </row>
  </sheetData>
  <sheetProtection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G59:H60 C87:D90 G43:H48 G51:H54 G22:H24 G39:H39 G31:H31 C92:D92 G28:H28 G62:H70 G11:H13 G74:H76 C67:D74 C79:D83 C58:D63 C11:D18 C53:D54 C47:D50 C40:D44 C35:D38 C30:D30 C20:D21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 horizontalCentered="1"/>
  <pageMargins left="0" right="0" top="0" bottom="0" header="0.15748031496062992" footer="0.15748031496062992"/>
  <pageSetup fitToHeight="1000" fitToWidth="1" horizontalDpi="300" verticalDpi="300" orientation="portrait" paperSize="9" scale="65" r:id="rId3"/>
  <headerFooter alignWithMargins="0">
    <oddHeader>&amp;R&amp;"Times New Roman Cyr,Regular"&amp;9СПРАВКА ПО ОБРАЗЕЦ  № 1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43"/>
  <sheetViews>
    <sheetView workbookViewId="0" topLeftCell="A1">
      <selection activeCell="J22" sqref="J22"/>
    </sheetView>
  </sheetViews>
  <sheetFormatPr defaultColWidth="9.00390625" defaultRowHeight="12.75"/>
  <sheetData>
    <row r="3" spans="1:3" ht="12.75">
      <c r="A3" s="309"/>
      <c r="B3" s="309"/>
      <c r="C3" s="304"/>
    </row>
    <row r="4" spans="1:3" ht="12.75">
      <c r="A4" s="309"/>
      <c r="B4" s="309"/>
      <c r="C4" s="305"/>
    </row>
    <row r="5" spans="1:3" ht="12.75">
      <c r="A5" s="310"/>
      <c r="B5" s="311"/>
      <c r="C5" s="306"/>
    </row>
    <row r="6" spans="1:3" ht="12.75">
      <c r="A6" s="307"/>
      <c r="B6" s="308"/>
      <c r="C6" s="312"/>
    </row>
    <row r="7" spans="1:3" ht="12.75">
      <c r="A7" s="307"/>
      <c r="B7" s="308"/>
      <c r="C7" s="312"/>
    </row>
    <row r="8" spans="1:3" ht="12.75">
      <c r="A8" s="307"/>
      <c r="B8" s="308"/>
      <c r="C8" s="312"/>
    </row>
    <row r="9" spans="1:3" ht="12.75">
      <c r="A9" s="307"/>
      <c r="B9" s="308"/>
      <c r="C9" s="312"/>
    </row>
    <row r="10" spans="1:3" ht="12.75">
      <c r="A10" s="307"/>
      <c r="B10" s="308"/>
      <c r="C10" s="312"/>
    </row>
    <row r="11" spans="1:3" ht="12.75">
      <c r="A11" s="307"/>
      <c r="B11" s="308"/>
      <c r="C11" s="312"/>
    </row>
    <row r="12" spans="1:3" ht="12.75">
      <c r="A12" s="313"/>
      <c r="B12" s="308"/>
      <c r="C12" s="312"/>
    </row>
    <row r="13" spans="1:3" ht="12.75">
      <c r="A13" s="307"/>
      <c r="B13" s="308"/>
      <c r="C13" s="312"/>
    </row>
    <row r="14" spans="1:3" ht="12.75">
      <c r="A14" s="307"/>
      <c r="B14" s="308"/>
      <c r="C14" s="312"/>
    </row>
    <row r="15" spans="1:3" ht="12.75">
      <c r="A15" s="307"/>
      <c r="B15" s="308"/>
      <c r="C15" s="312"/>
    </row>
    <row r="16" spans="1:3" ht="12.75">
      <c r="A16" s="314"/>
      <c r="B16" s="315"/>
      <c r="C16" s="306"/>
    </row>
    <row r="17" spans="1:3" ht="12.75">
      <c r="A17" s="310"/>
      <c r="B17" s="316"/>
      <c r="C17" s="264"/>
    </row>
    <row r="18" spans="1:3" ht="12.75">
      <c r="A18" s="307"/>
      <c r="B18" s="308"/>
      <c r="C18" s="312"/>
    </row>
    <row r="19" spans="1:3" ht="12.75">
      <c r="A19" s="307"/>
      <c r="B19" s="308"/>
      <c r="C19" s="312"/>
    </row>
    <row r="20" spans="1:3" ht="12.75">
      <c r="A20" s="307"/>
      <c r="B20" s="308"/>
      <c r="C20" s="312"/>
    </row>
    <row r="21" spans="1:3" ht="12.75">
      <c r="A21" s="307"/>
      <c r="B21" s="308"/>
      <c r="C21" s="312"/>
    </row>
    <row r="22" spans="1:3" ht="12.75">
      <c r="A22" s="307"/>
      <c r="B22" s="308"/>
      <c r="C22" s="312"/>
    </row>
    <row r="23" spans="1:3" ht="12.75">
      <c r="A23" s="307"/>
      <c r="B23" s="308"/>
      <c r="C23" s="312"/>
    </row>
    <row r="24" spans="1:3" ht="12.75">
      <c r="A24" s="307"/>
      <c r="B24" s="308"/>
      <c r="C24" s="312"/>
    </row>
    <row r="25" spans="1:3" ht="12.75">
      <c r="A25" s="307"/>
      <c r="B25" s="308"/>
      <c r="C25" s="312"/>
    </row>
    <row r="26" spans="1:3" ht="12.75">
      <c r="A26" s="307"/>
      <c r="B26" s="308"/>
      <c r="C26" s="312"/>
    </row>
    <row r="27" spans="1:3" ht="12.75">
      <c r="A27" s="307"/>
      <c r="B27" s="308"/>
      <c r="C27" s="312"/>
    </row>
    <row r="28" spans="1:3" ht="12.75">
      <c r="A28" s="314"/>
      <c r="B28" s="315"/>
      <c r="C28" s="306"/>
    </row>
    <row r="29" spans="1:3" ht="12.75">
      <c r="A29" s="310"/>
      <c r="B29" s="316"/>
      <c r="C29" s="264"/>
    </row>
    <row r="30" spans="1:3" ht="12.75">
      <c r="A30" s="307"/>
      <c r="B30" s="308"/>
      <c r="C30" s="312"/>
    </row>
    <row r="31" spans="1:3" ht="12.75">
      <c r="A31" s="307"/>
      <c r="B31" s="308"/>
      <c r="C31" s="312"/>
    </row>
    <row r="32" spans="1:3" ht="12.75">
      <c r="A32" s="307"/>
      <c r="B32" s="308"/>
      <c r="C32" s="312"/>
    </row>
    <row r="33" spans="1:3" ht="12.75">
      <c r="A33" s="307"/>
      <c r="B33" s="308"/>
      <c r="C33" s="312"/>
    </row>
    <row r="34" spans="1:3" ht="12.75">
      <c r="A34" s="307"/>
      <c r="B34" s="308"/>
      <c r="C34" s="312"/>
    </row>
    <row r="35" spans="1:3" ht="12.75">
      <c r="A35" s="307"/>
      <c r="B35" s="308"/>
      <c r="C35" s="312"/>
    </row>
    <row r="36" spans="1:3" ht="12.75">
      <c r="A36" s="307"/>
      <c r="B36" s="308"/>
      <c r="C36" s="312"/>
    </row>
    <row r="37" spans="1:3" ht="12.75">
      <c r="A37" s="307"/>
      <c r="B37" s="308"/>
      <c r="C37" s="312"/>
    </row>
    <row r="38" spans="1:3" ht="12.75">
      <c r="A38" s="314"/>
      <c r="B38" s="315"/>
      <c r="C38" s="306"/>
    </row>
    <row r="39" spans="1:3" ht="12.75">
      <c r="A39" s="317"/>
      <c r="B39" s="315"/>
      <c r="C39" s="306"/>
    </row>
    <row r="40" spans="1:3" ht="12.75">
      <c r="A40" s="310"/>
      <c r="B40" s="316"/>
      <c r="C40" s="306"/>
    </row>
    <row r="41" spans="1:3" ht="12.75">
      <c r="A41" s="310"/>
      <c r="B41" s="316"/>
      <c r="C41" s="306"/>
    </row>
    <row r="42" spans="1:3" ht="12.75">
      <c r="A42" s="307"/>
      <c r="B42" s="316"/>
      <c r="C42" s="312"/>
    </row>
    <row r="43" spans="1:3" ht="12.75">
      <c r="A43" s="307"/>
      <c r="B43" s="316"/>
      <c r="C43" s="312"/>
    </row>
  </sheetData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6:C15 C18:C27 C30: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C4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19">
      <selection activeCell="H20" sqref="H20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192" t="s">
        <v>522</v>
      </c>
      <c r="B1" s="192"/>
      <c r="C1" s="28"/>
      <c r="D1" s="193"/>
      <c r="E1" s="194"/>
      <c r="F1" s="195"/>
      <c r="G1" s="196"/>
      <c r="H1" s="196"/>
    </row>
    <row r="2" spans="1:8" ht="15">
      <c r="A2" s="6" t="s">
        <v>1</v>
      </c>
      <c r="B2" s="599" t="s">
        <v>519</v>
      </c>
      <c r="C2" s="599"/>
      <c r="D2" s="599"/>
      <c r="E2" s="599"/>
      <c r="F2" s="602" t="s">
        <v>2</v>
      </c>
      <c r="G2" s="602"/>
      <c r="H2" s="107">
        <v>831758428</v>
      </c>
    </row>
    <row r="3" spans="1:8" ht="15">
      <c r="A3" s="6" t="s">
        <v>527</v>
      </c>
      <c r="B3" s="571"/>
      <c r="C3" s="571"/>
      <c r="D3" s="571"/>
      <c r="E3" s="571"/>
      <c r="F3" s="303"/>
      <c r="G3" s="197"/>
      <c r="H3" s="197"/>
    </row>
    <row r="4" spans="1:8" ht="17.25" customHeight="1">
      <c r="A4" s="6" t="s">
        <v>529</v>
      </c>
      <c r="B4" s="572"/>
      <c r="C4" s="572"/>
      <c r="D4" s="572"/>
      <c r="E4" s="29"/>
      <c r="F4" s="195"/>
      <c r="G4" s="196"/>
      <c r="H4" s="198" t="s">
        <v>269</v>
      </c>
    </row>
    <row r="5" spans="1:8" ht="24">
      <c r="A5" s="199" t="s">
        <v>270</v>
      </c>
      <c r="B5" s="200" t="s">
        <v>5</v>
      </c>
      <c r="C5" s="199" t="s">
        <v>6</v>
      </c>
      <c r="D5" s="201" t="s">
        <v>10</v>
      </c>
      <c r="E5" s="199" t="s">
        <v>271</v>
      </c>
      <c r="F5" s="200" t="s">
        <v>5</v>
      </c>
      <c r="G5" s="199" t="s">
        <v>6</v>
      </c>
      <c r="H5" s="199" t="s">
        <v>10</v>
      </c>
    </row>
    <row r="6" spans="1:8" ht="12">
      <c r="A6" s="202" t="s">
        <v>11</v>
      </c>
      <c r="B6" s="202" t="s">
        <v>12</v>
      </c>
      <c r="C6" s="202">
        <v>1</v>
      </c>
      <c r="D6" s="202">
        <v>2</v>
      </c>
      <c r="E6" s="202" t="s">
        <v>11</v>
      </c>
      <c r="F6" s="199" t="s">
        <v>12</v>
      </c>
      <c r="G6" s="199">
        <v>1</v>
      </c>
      <c r="H6" s="199">
        <v>2</v>
      </c>
    </row>
    <row r="7" spans="1:8" ht="12">
      <c r="A7" s="65" t="s">
        <v>272</v>
      </c>
      <c r="B7" s="65"/>
      <c r="C7" s="49"/>
      <c r="D7" s="49"/>
      <c r="E7" s="65" t="s">
        <v>273</v>
      </c>
      <c r="F7" s="203"/>
      <c r="G7" s="52"/>
      <c r="H7" s="52"/>
    </row>
    <row r="8" spans="1:8" ht="12">
      <c r="A8" s="204" t="s">
        <v>274</v>
      </c>
      <c r="B8" s="204"/>
      <c r="C8" s="205"/>
      <c r="D8" s="48"/>
      <c r="E8" s="204" t="s">
        <v>275</v>
      </c>
      <c r="F8" s="203"/>
      <c r="G8" s="52"/>
      <c r="H8" s="52"/>
    </row>
    <row r="9" spans="1:8" ht="12">
      <c r="A9" s="206" t="s">
        <v>276</v>
      </c>
      <c r="B9" s="207" t="s">
        <v>277</v>
      </c>
      <c r="C9" s="44">
        <v>1728</v>
      </c>
      <c r="D9" s="44">
        <v>2429</v>
      </c>
      <c r="E9" s="206" t="s">
        <v>278</v>
      </c>
      <c r="F9" s="208" t="s">
        <v>279</v>
      </c>
      <c r="G9" s="51">
        <v>336</v>
      </c>
      <c r="H9" s="51">
        <v>401</v>
      </c>
    </row>
    <row r="10" spans="1:8" ht="12">
      <c r="A10" s="206" t="s">
        <v>280</v>
      </c>
      <c r="B10" s="207" t="s">
        <v>281</v>
      </c>
      <c r="C10" s="44">
        <v>67310</v>
      </c>
      <c r="D10" s="44">
        <v>58449</v>
      </c>
      <c r="E10" s="206" t="s">
        <v>282</v>
      </c>
      <c r="F10" s="208" t="s">
        <v>283</v>
      </c>
      <c r="G10" s="51">
        <v>10</v>
      </c>
      <c r="H10" s="51"/>
    </row>
    <row r="11" spans="1:8" ht="12">
      <c r="A11" s="206" t="s">
        <v>284</v>
      </c>
      <c r="B11" s="207" t="s">
        <v>285</v>
      </c>
      <c r="C11" s="44">
        <v>1137</v>
      </c>
      <c r="D11" s="44">
        <v>1084.3519445495353</v>
      </c>
      <c r="E11" s="209" t="s">
        <v>286</v>
      </c>
      <c r="F11" s="208" t="s">
        <v>287</v>
      </c>
      <c r="G11" s="51">
        <v>78175</v>
      </c>
      <c r="H11" s="51">
        <v>68615.31796789999</v>
      </c>
    </row>
    <row r="12" spans="1:8" ht="12">
      <c r="A12" s="206" t="s">
        <v>288</v>
      </c>
      <c r="B12" s="207" t="s">
        <v>289</v>
      </c>
      <c r="C12" s="44">
        <v>3126</v>
      </c>
      <c r="D12" s="44">
        <v>2784.3095723011697</v>
      </c>
      <c r="E12" s="209" t="s">
        <v>75</v>
      </c>
      <c r="F12" s="208" t="s">
        <v>290</v>
      </c>
      <c r="G12" s="51">
        <v>345</v>
      </c>
      <c r="H12" s="51">
        <v>360.36826663758</v>
      </c>
    </row>
    <row r="13" spans="1:18" ht="12">
      <c r="A13" s="206" t="s">
        <v>291</v>
      </c>
      <c r="B13" s="207" t="s">
        <v>292</v>
      </c>
      <c r="C13" s="44">
        <v>606</v>
      </c>
      <c r="D13" s="44">
        <v>613.299971487688</v>
      </c>
      <c r="E13" s="210" t="s">
        <v>48</v>
      </c>
      <c r="F13" s="211" t="s">
        <v>293</v>
      </c>
      <c r="G13" s="233">
        <f>SUM(G9:G12)</f>
        <v>78866</v>
      </c>
      <c r="H13" s="233">
        <f>SUM(H9:H12)</f>
        <v>69376.68623453757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8" ht="12">
      <c r="A14" s="206" t="s">
        <v>294</v>
      </c>
      <c r="B14" s="207" t="s">
        <v>295</v>
      </c>
      <c r="C14" s="44">
        <v>43</v>
      </c>
      <c r="D14" s="44"/>
      <c r="E14" s="209"/>
      <c r="F14" s="212"/>
      <c r="G14" s="233"/>
      <c r="H14" s="233"/>
    </row>
    <row r="15" spans="1:8" ht="24">
      <c r="A15" s="206" t="s">
        <v>296</v>
      </c>
      <c r="B15" s="207" t="s">
        <v>297</v>
      </c>
      <c r="C15" s="45"/>
      <c r="D15" s="45"/>
      <c r="E15" s="204" t="s">
        <v>298</v>
      </c>
      <c r="F15" s="213" t="s">
        <v>299</v>
      </c>
      <c r="G15" s="51"/>
      <c r="H15" s="51"/>
    </row>
    <row r="16" spans="1:8" ht="12">
      <c r="A16" s="206" t="s">
        <v>300</v>
      </c>
      <c r="B16" s="207" t="s">
        <v>301</v>
      </c>
      <c r="C16" s="45">
        <v>1736</v>
      </c>
      <c r="D16" s="45">
        <v>1658</v>
      </c>
      <c r="E16" s="206" t="s">
        <v>302</v>
      </c>
      <c r="F16" s="212" t="s">
        <v>303</v>
      </c>
      <c r="G16" s="53"/>
      <c r="H16" s="53"/>
    </row>
    <row r="17" spans="1:8" ht="12">
      <c r="A17" s="214" t="s">
        <v>304</v>
      </c>
      <c r="B17" s="207" t="s">
        <v>305</v>
      </c>
      <c r="C17" s="46"/>
      <c r="D17" s="46"/>
      <c r="E17" s="204"/>
      <c r="F17" s="203"/>
      <c r="G17" s="233"/>
      <c r="H17" s="233"/>
    </row>
    <row r="18" spans="1:8" ht="12">
      <c r="A18" s="214" t="s">
        <v>306</v>
      </c>
      <c r="B18" s="207" t="s">
        <v>307</v>
      </c>
      <c r="C18" s="46"/>
      <c r="D18" s="46"/>
      <c r="E18" s="204" t="s">
        <v>308</v>
      </c>
      <c r="F18" s="203"/>
      <c r="G18" s="233"/>
      <c r="H18" s="233"/>
    </row>
    <row r="19" spans="1:15" ht="12">
      <c r="A19" s="210" t="s">
        <v>48</v>
      </c>
      <c r="B19" s="215" t="s">
        <v>309</v>
      </c>
      <c r="C19" s="47">
        <f>SUM(C9:C15)+C16</f>
        <v>75686</v>
      </c>
      <c r="D19" s="47">
        <f>SUM(D9:D15)+D16</f>
        <v>67017.96148833839</v>
      </c>
      <c r="E19" s="216" t="s">
        <v>310</v>
      </c>
      <c r="F19" s="212" t="s">
        <v>311</v>
      </c>
      <c r="G19" s="51">
        <v>234</v>
      </c>
      <c r="H19" s="51">
        <v>903</v>
      </c>
      <c r="I19" s="67"/>
      <c r="J19" s="67"/>
      <c r="K19" s="67"/>
      <c r="L19" s="67"/>
      <c r="M19" s="67"/>
      <c r="N19" s="67"/>
      <c r="O19" s="67"/>
    </row>
    <row r="20" spans="1:8" ht="12">
      <c r="A20" s="204"/>
      <c r="B20" s="207"/>
      <c r="C20" s="232"/>
      <c r="D20" s="232"/>
      <c r="E20" s="217" t="s">
        <v>312</v>
      </c>
      <c r="F20" s="212" t="s">
        <v>313</v>
      </c>
      <c r="G20" s="51"/>
      <c r="H20" s="51"/>
    </row>
    <row r="21" spans="1:8" ht="24">
      <c r="A21" s="204" t="s">
        <v>314</v>
      </c>
      <c r="B21" s="218"/>
      <c r="C21" s="232"/>
      <c r="D21" s="232"/>
      <c r="E21" s="206" t="s">
        <v>315</v>
      </c>
      <c r="F21" s="212" t="s">
        <v>316</v>
      </c>
      <c r="G21" s="51"/>
      <c r="H21" s="51"/>
    </row>
    <row r="22" spans="1:8" ht="24">
      <c r="A22" s="203" t="s">
        <v>317</v>
      </c>
      <c r="B22" s="218" t="s">
        <v>318</v>
      </c>
      <c r="C22" s="44">
        <v>1753</v>
      </c>
      <c r="D22" s="44">
        <v>2926</v>
      </c>
      <c r="E22" s="216" t="s">
        <v>319</v>
      </c>
      <c r="F22" s="212" t="s">
        <v>320</v>
      </c>
      <c r="G22" s="51">
        <v>313</v>
      </c>
      <c r="H22" s="51">
        <v>553.9552203044803</v>
      </c>
    </row>
    <row r="23" spans="1:8" ht="24">
      <c r="A23" s="206" t="s">
        <v>321</v>
      </c>
      <c r="B23" s="218" t="s">
        <v>322</v>
      </c>
      <c r="C23" s="44"/>
      <c r="D23" s="44"/>
      <c r="E23" s="206" t="s">
        <v>323</v>
      </c>
      <c r="F23" s="212" t="s">
        <v>324</v>
      </c>
      <c r="G23" s="51">
        <v>19</v>
      </c>
      <c r="H23" s="51"/>
    </row>
    <row r="24" spans="1:18" ht="12">
      <c r="A24" s="206" t="s">
        <v>325</v>
      </c>
      <c r="B24" s="218" t="s">
        <v>326</v>
      </c>
      <c r="C24" s="44">
        <v>261</v>
      </c>
      <c r="D24" s="44">
        <v>365</v>
      </c>
      <c r="E24" s="210" t="s">
        <v>100</v>
      </c>
      <c r="F24" s="213" t="s">
        <v>327</v>
      </c>
      <c r="G24" s="233">
        <f>SUM(G19:G23)</f>
        <v>566</v>
      </c>
      <c r="H24" s="233">
        <f>SUM(H19:H23)</f>
        <v>1456.9552203044805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8" ht="12">
      <c r="A25" s="206" t="s">
        <v>75</v>
      </c>
      <c r="B25" s="218" t="s">
        <v>328</v>
      </c>
      <c r="C25" s="44">
        <v>323</v>
      </c>
      <c r="D25" s="44">
        <v>266.64193657793834</v>
      </c>
      <c r="E25" s="217"/>
      <c r="F25" s="203"/>
      <c r="G25" s="233"/>
      <c r="H25" s="233"/>
    </row>
    <row r="26" spans="1:14" ht="12">
      <c r="A26" s="210" t="s">
        <v>73</v>
      </c>
      <c r="B26" s="219" t="s">
        <v>329</v>
      </c>
      <c r="C26" s="47">
        <f>SUM(C22:C25)</f>
        <v>2337</v>
      </c>
      <c r="D26" s="47">
        <f>SUM(D22:D25)</f>
        <v>3557.6419365779384</v>
      </c>
      <c r="E26" s="206"/>
      <c r="F26" s="203"/>
      <c r="G26" s="233"/>
      <c r="H26" s="233"/>
      <c r="I26" s="67"/>
      <c r="J26" s="67"/>
      <c r="K26" s="67"/>
      <c r="L26" s="67"/>
      <c r="M26" s="67"/>
      <c r="N26" s="67"/>
    </row>
    <row r="27" spans="1:8" ht="12">
      <c r="A27" s="210"/>
      <c r="B27" s="219"/>
      <c r="C27" s="232"/>
      <c r="D27" s="232"/>
      <c r="E27" s="206"/>
      <c r="F27" s="203"/>
      <c r="G27" s="233"/>
      <c r="H27" s="233"/>
    </row>
    <row r="28" spans="1:18" ht="12">
      <c r="A28" s="65" t="s">
        <v>330</v>
      </c>
      <c r="B28" s="200" t="s">
        <v>331</v>
      </c>
      <c r="C28" s="48">
        <f>C26+C19</f>
        <v>78023</v>
      </c>
      <c r="D28" s="48">
        <f>D26+D19</f>
        <v>70575.60342491633</v>
      </c>
      <c r="E28" s="65" t="s">
        <v>332</v>
      </c>
      <c r="F28" s="213" t="s">
        <v>333</v>
      </c>
      <c r="G28" s="233">
        <f>G13+G15+G24</f>
        <v>79432</v>
      </c>
      <c r="H28" s="233">
        <f>H13+H15+H24</f>
        <v>70833.64145484206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8" ht="12">
      <c r="A29" s="65"/>
      <c r="B29" s="200"/>
      <c r="C29" s="232"/>
      <c r="D29" s="232"/>
      <c r="E29" s="65"/>
      <c r="F29" s="212"/>
      <c r="G29" s="233"/>
      <c r="H29" s="233"/>
    </row>
    <row r="30" spans="1:18" ht="12">
      <c r="A30" s="65" t="s">
        <v>334</v>
      </c>
      <c r="B30" s="200" t="s">
        <v>335</v>
      </c>
      <c r="C30" s="48">
        <f>IF((G28-C28)&gt;0,G28-C28,0)</f>
        <v>1409</v>
      </c>
      <c r="D30" s="48">
        <f>IF((H28-D28)&gt;0,H28-D28,0)</f>
        <v>258.0380299257231</v>
      </c>
      <c r="E30" s="65" t="s">
        <v>336</v>
      </c>
      <c r="F30" s="213" t="s">
        <v>337</v>
      </c>
      <c r="G30" s="54">
        <f>IF((C28-G28)&gt;0,C28-G28,0)</f>
        <v>0</v>
      </c>
      <c r="H30" s="54">
        <f>IF((D28-H28)&gt;0,D28-H28,0)</f>
        <v>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8" ht="24">
      <c r="A31" s="220" t="s">
        <v>515</v>
      </c>
      <c r="B31" s="219" t="s">
        <v>338</v>
      </c>
      <c r="C31" s="44"/>
      <c r="D31" s="44"/>
      <c r="E31" s="204" t="s">
        <v>516</v>
      </c>
      <c r="F31" s="212" t="s">
        <v>339</v>
      </c>
      <c r="G31" s="51"/>
      <c r="H31" s="51"/>
    </row>
    <row r="32" spans="1:8" ht="12">
      <c r="A32" s="204" t="s">
        <v>340</v>
      </c>
      <c r="B32" s="221" t="s">
        <v>341</v>
      </c>
      <c r="C32" s="44"/>
      <c r="D32" s="44"/>
      <c r="E32" s="204" t="s">
        <v>342</v>
      </c>
      <c r="F32" s="212" t="s">
        <v>343</v>
      </c>
      <c r="G32" s="51"/>
      <c r="H32" s="51"/>
    </row>
    <row r="33" spans="1:18" ht="12">
      <c r="A33" s="222" t="s">
        <v>344</v>
      </c>
      <c r="B33" s="219" t="s">
        <v>345</v>
      </c>
      <c r="C33" s="47">
        <f>C28+C31+C32</f>
        <v>78023</v>
      </c>
      <c r="D33" s="47">
        <f>D28+D31+D32</f>
        <v>70575.60342491633</v>
      </c>
      <c r="E33" s="65" t="s">
        <v>346</v>
      </c>
      <c r="F33" s="213" t="s">
        <v>347</v>
      </c>
      <c r="G33" s="54">
        <f>G32+G31+G28</f>
        <v>79432</v>
      </c>
      <c r="H33" s="54">
        <f>H32+H31+H28</f>
        <v>70833.64145484206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">
      <c r="A34" s="222" t="s">
        <v>348</v>
      </c>
      <c r="B34" s="200" t="s">
        <v>349</v>
      </c>
      <c r="C34" s="48">
        <f>IF((G33-C33)&gt;0,G33-C33,0)</f>
        <v>1409</v>
      </c>
      <c r="D34" s="48">
        <f>IF((H33-D33)&gt;0,H33-D33,0)</f>
        <v>258.0380299257231</v>
      </c>
      <c r="E34" s="222" t="s">
        <v>350</v>
      </c>
      <c r="F34" s="213" t="s">
        <v>351</v>
      </c>
      <c r="G34" s="52">
        <f>IF((C33-G33)&gt;0,C33-G33,0)</f>
        <v>0</v>
      </c>
      <c r="H34" s="52">
        <f>IF((D33-H33)&gt;0,D33-H33,0)</f>
        <v>0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2">
      <c r="A35" s="204" t="s">
        <v>352</v>
      </c>
      <c r="B35" s="219" t="s">
        <v>353</v>
      </c>
      <c r="C35" s="47">
        <f>C36+C37+C38</f>
        <v>177</v>
      </c>
      <c r="D35" s="47">
        <f>D36+D37+D38</f>
        <v>124.46421526793449</v>
      </c>
      <c r="E35" s="223"/>
      <c r="F35" s="203"/>
      <c r="G35" s="233"/>
      <c r="H35" s="233"/>
      <c r="I35" s="67"/>
      <c r="J35" s="67"/>
      <c r="K35" s="67"/>
      <c r="L35" s="67"/>
      <c r="M35" s="67"/>
      <c r="N35" s="67"/>
    </row>
    <row r="36" spans="1:8" ht="12">
      <c r="A36" s="224" t="s">
        <v>354</v>
      </c>
      <c r="B36" s="218" t="s">
        <v>355</v>
      </c>
      <c r="C36" s="44">
        <v>175</v>
      </c>
      <c r="D36" s="44">
        <v>136.91306699604982</v>
      </c>
      <c r="E36" s="223"/>
      <c r="F36" s="203"/>
      <c r="G36" s="233"/>
      <c r="H36" s="233"/>
    </row>
    <row r="37" spans="1:8" ht="24">
      <c r="A37" s="224" t="s">
        <v>356</v>
      </c>
      <c r="B37" s="225" t="s">
        <v>357</v>
      </c>
      <c r="C37" s="45"/>
      <c r="D37" s="45">
        <v>-15</v>
      </c>
      <c r="E37" s="223"/>
      <c r="F37" s="226"/>
      <c r="G37" s="233"/>
      <c r="H37" s="233"/>
    </row>
    <row r="38" spans="1:8" ht="12">
      <c r="A38" s="227" t="s">
        <v>358</v>
      </c>
      <c r="B38" s="225" t="s">
        <v>359</v>
      </c>
      <c r="C38" s="320">
        <v>2</v>
      </c>
      <c r="D38" s="320">
        <v>2.551148271884675</v>
      </c>
      <c r="E38" s="223"/>
      <c r="F38" s="226"/>
      <c r="G38" s="233"/>
      <c r="H38" s="233"/>
    </row>
    <row r="39" spans="1:18" ht="12">
      <c r="A39" s="228" t="s">
        <v>360</v>
      </c>
      <c r="B39" s="69" t="s">
        <v>361</v>
      </c>
      <c r="C39" s="328">
        <f>+IF((G33-C33-C35)&gt;0,G33-C33-C35,0)</f>
        <v>1232</v>
      </c>
      <c r="D39" s="328">
        <f>+IF((H33-D33-D35)&gt;0,H33-D33-D35,0)</f>
        <v>133.5738146577886</v>
      </c>
      <c r="E39" s="229" t="s">
        <v>362</v>
      </c>
      <c r="F39" s="66" t="s">
        <v>363</v>
      </c>
      <c r="G39" s="55">
        <f>IF(G34&gt;0,IF(C35+G34&lt;0,0,C35+G34),IF(C34-C35&lt;0,C35-C34,0))</f>
        <v>0</v>
      </c>
      <c r="H39" s="55">
        <f>IF(H34&gt;0,IF(D35+H34&lt;0,0,D35+H34),IF(D34-D35&lt;0,D35-D34,0))</f>
        <v>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8" ht="12">
      <c r="A40" s="65" t="s">
        <v>364</v>
      </c>
      <c r="B40" s="202" t="s">
        <v>365</v>
      </c>
      <c r="C40" s="44">
        <v>385</v>
      </c>
      <c r="D40" s="44">
        <v>171</v>
      </c>
      <c r="E40" s="65" t="s">
        <v>364</v>
      </c>
      <c r="F40" s="66" t="s">
        <v>366</v>
      </c>
      <c r="G40" s="51"/>
      <c r="H40" s="51"/>
    </row>
    <row r="41" spans="1:18" ht="12">
      <c r="A41" s="65" t="s">
        <v>367</v>
      </c>
      <c r="B41" s="199" t="s">
        <v>368</v>
      </c>
      <c r="C41" s="47">
        <f>IF(C39-C40&gt;0,C39-C40,0)</f>
        <v>847</v>
      </c>
      <c r="D41" s="47">
        <f>IF(D39-D40&gt;0,D39-D40,0)</f>
        <v>0</v>
      </c>
      <c r="E41" s="65" t="s">
        <v>369</v>
      </c>
      <c r="F41" s="66" t="s">
        <v>370</v>
      </c>
      <c r="G41" s="49">
        <f>IF(G39-G40&gt;0,G39-G40,0)</f>
        <v>0</v>
      </c>
      <c r="H41" s="49">
        <f>IF(H39-H40&gt;0,H39-H40,0)</f>
        <v>0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">
      <c r="A42" s="68" t="s">
        <v>371</v>
      </c>
      <c r="B42" s="199" t="s">
        <v>372</v>
      </c>
      <c r="C42" s="50">
        <f>C33+C35+C39</f>
        <v>79432</v>
      </c>
      <c r="D42" s="50">
        <f>D33+D35+D39</f>
        <v>70833.64145484206</v>
      </c>
      <c r="E42" s="68" t="s">
        <v>373</v>
      </c>
      <c r="F42" s="69" t="s">
        <v>374</v>
      </c>
      <c r="G42" s="54">
        <f>G39+G33</f>
        <v>79432</v>
      </c>
      <c r="H42" s="54">
        <f>H39+H33</f>
        <v>70833.64145484206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8" ht="12">
      <c r="A43" s="230"/>
      <c r="B43" s="277"/>
      <c r="C43" s="278"/>
      <c r="D43" s="278"/>
      <c r="E43" s="279"/>
      <c r="F43" s="280"/>
      <c r="G43" s="281"/>
      <c r="H43" s="281"/>
    </row>
    <row r="44" spans="1:15" ht="12">
      <c r="A44" s="231" t="s">
        <v>531</v>
      </c>
      <c r="B44" s="282"/>
      <c r="C44" s="282" t="s">
        <v>375</v>
      </c>
      <c r="D44" s="598" t="s">
        <v>520</v>
      </c>
      <c r="E44" s="598"/>
      <c r="F44" s="598"/>
      <c r="G44" s="598"/>
      <c r="H44" s="598"/>
      <c r="I44" s="67"/>
      <c r="J44" s="67"/>
      <c r="K44" s="67"/>
      <c r="L44" s="67"/>
      <c r="M44" s="67"/>
      <c r="N44" s="67"/>
      <c r="O44" s="67"/>
    </row>
    <row r="45" spans="1:8" ht="12">
      <c r="A45" s="32"/>
      <c r="B45" s="285"/>
      <c r="C45" s="281"/>
      <c r="D45" s="281"/>
      <c r="E45" s="280"/>
      <c r="F45" s="280"/>
      <c r="G45" s="284"/>
      <c r="H45" s="284"/>
    </row>
    <row r="46" spans="1:8" ht="12.75" customHeight="1">
      <c r="A46" s="32"/>
      <c r="B46" s="285"/>
      <c r="C46" s="283" t="s">
        <v>513</v>
      </c>
      <c r="D46" s="598" t="s">
        <v>521</v>
      </c>
      <c r="E46" s="598"/>
      <c r="F46" s="598"/>
      <c r="G46" s="598"/>
      <c r="H46" s="598"/>
    </row>
    <row r="47" spans="1:8" ht="12">
      <c r="A47" s="30"/>
      <c r="B47" s="280"/>
      <c r="C47" s="281"/>
      <c r="D47" s="281"/>
      <c r="E47" s="280"/>
      <c r="F47" s="280"/>
      <c r="G47" s="284"/>
      <c r="H47" s="284"/>
    </row>
    <row r="48" spans="1:8" ht="12">
      <c r="A48" s="333" t="s">
        <v>537</v>
      </c>
      <c r="B48" s="334">
        <f>(C30+C22)/C22</f>
        <v>1.8037649743297204</v>
      </c>
      <c r="C48" s="322"/>
      <c r="D48" s="281"/>
      <c r="E48" s="280"/>
      <c r="F48" s="280"/>
      <c r="G48" s="284"/>
      <c r="H48" s="284"/>
    </row>
    <row r="49" spans="1:8" ht="12">
      <c r="A49" s="30" t="s">
        <v>538</v>
      </c>
      <c r="B49" s="280"/>
      <c r="C49" s="281"/>
      <c r="D49" s="281"/>
      <c r="E49" s="280"/>
      <c r="F49" s="280"/>
      <c r="G49" s="284"/>
      <c r="H49" s="284"/>
    </row>
    <row r="50" spans="1:8" ht="12">
      <c r="A50" s="30"/>
      <c r="B50" s="30"/>
      <c r="C50" s="70"/>
      <c r="D50" s="70"/>
      <c r="E50" s="30"/>
      <c r="F50" s="30"/>
      <c r="G50" s="71"/>
      <c r="H50" s="71"/>
    </row>
    <row r="51" spans="1:8" ht="12">
      <c r="A51" s="30"/>
      <c r="B51" s="30"/>
      <c r="C51" s="70"/>
      <c r="D51" s="70"/>
      <c r="E51" s="30"/>
      <c r="F51" s="30"/>
      <c r="G51" s="71"/>
      <c r="H51" s="71"/>
    </row>
    <row r="52" spans="1:8" ht="12">
      <c r="A52" s="30"/>
      <c r="B52" s="30"/>
      <c r="C52" s="70"/>
      <c r="D52" s="70"/>
      <c r="E52" s="30"/>
      <c r="F52" s="30"/>
      <c r="G52" s="71"/>
      <c r="H52" s="71"/>
    </row>
    <row r="53" spans="1:8" ht="12">
      <c r="A53" s="30"/>
      <c r="B53" s="30"/>
      <c r="C53" s="70"/>
      <c r="D53" s="70"/>
      <c r="E53" s="30"/>
      <c r="F53" s="30"/>
      <c r="G53" s="71"/>
      <c r="H53" s="71"/>
    </row>
    <row r="54" spans="1:8" ht="12">
      <c r="A54" s="30"/>
      <c r="B54" s="30"/>
      <c r="C54" s="70"/>
      <c r="D54" s="70"/>
      <c r="E54" s="30"/>
      <c r="F54" s="30"/>
      <c r="G54" s="71"/>
      <c r="H54" s="71"/>
    </row>
    <row r="55" spans="1:8" ht="12">
      <c r="A55" s="30"/>
      <c r="B55" s="30"/>
      <c r="C55" s="70"/>
      <c r="D55" s="70"/>
      <c r="E55" s="30"/>
      <c r="F55" s="30"/>
      <c r="G55" s="71"/>
      <c r="H55" s="71"/>
    </row>
    <row r="56" spans="1:8" ht="12">
      <c r="A56" s="30"/>
      <c r="B56" s="30"/>
      <c r="C56" s="70"/>
      <c r="D56" s="70"/>
      <c r="E56" s="30"/>
      <c r="F56" s="30"/>
      <c r="G56" s="71"/>
      <c r="H56" s="71"/>
    </row>
    <row r="57" spans="1:8" ht="12">
      <c r="A57" s="30"/>
      <c r="B57" s="30"/>
      <c r="C57" s="70"/>
      <c r="D57" s="70"/>
      <c r="E57" s="30"/>
      <c r="F57" s="30"/>
      <c r="G57" s="71"/>
      <c r="H57" s="71"/>
    </row>
    <row r="58" spans="1:8" ht="12">
      <c r="A58" s="30"/>
      <c r="B58" s="30"/>
      <c r="C58" s="70"/>
      <c r="D58" s="70"/>
      <c r="E58" s="30"/>
      <c r="F58" s="30"/>
      <c r="G58" s="71"/>
      <c r="H58" s="71"/>
    </row>
    <row r="59" spans="1:8" ht="12">
      <c r="A59" s="30"/>
      <c r="B59" s="30"/>
      <c r="C59" s="70"/>
      <c r="D59" s="70"/>
      <c r="E59" s="30"/>
      <c r="F59" s="30"/>
      <c r="G59" s="71"/>
      <c r="H59" s="71"/>
    </row>
    <row r="60" spans="1:8" ht="12">
      <c r="A60" s="30"/>
      <c r="B60" s="30"/>
      <c r="C60" s="70"/>
      <c r="D60" s="70"/>
      <c r="E60" s="30"/>
      <c r="F60" s="30"/>
      <c r="G60" s="71"/>
      <c r="H60" s="71"/>
    </row>
    <row r="61" spans="1:8" ht="12">
      <c r="A61" s="30"/>
      <c r="B61" s="30"/>
      <c r="C61" s="70"/>
      <c r="D61" s="70"/>
      <c r="E61" s="30"/>
      <c r="F61" s="30"/>
      <c r="G61" s="71"/>
      <c r="H61" s="71"/>
    </row>
    <row r="62" spans="1:8" ht="12">
      <c r="A62" s="30"/>
      <c r="B62" s="30"/>
      <c r="C62" s="70"/>
      <c r="D62" s="70"/>
      <c r="E62" s="30"/>
      <c r="F62" s="30"/>
      <c r="G62" s="71"/>
      <c r="H62" s="71"/>
    </row>
    <row r="63" spans="1:8" ht="12">
      <c r="A63" s="30"/>
      <c r="B63" s="30"/>
      <c r="C63" s="70"/>
      <c r="D63" s="70"/>
      <c r="E63" s="30"/>
      <c r="F63" s="30"/>
      <c r="G63" s="71"/>
      <c r="H63" s="71"/>
    </row>
    <row r="64" spans="1:8" ht="12">
      <c r="A64" s="30"/>
      <c r="B64" s="30"/>
      <c r="C64" s="70"/>
      <c r="D64" s="70"/>
      <c r="E64" s="30"/>
      <c r="F64" s="30"/>
      <c r="G64" s="71"/>
      <c r="H64" s="71"/>
    </row>
    <row r="65" spans="1:8" ht="12">
      <c r="A65" s="30"/>
      <c r="B65" s="30"/>
      <c r="C65" s="70"/>
      <c r="D65" s="70"/>
      <c r="E65" s="30"/>
      <c r="F65" s="30"/>
      <c r="G65" s="71"/>
      <c r="H65" s="71"/>
    </row>
    <row r="66" spans="1:8" ht="12">
      <c r="A66" s="30"/>
      <c r="B66" s="30"/>
      <c r="C66" s="70"/>
      <c r="D66" s="70"/>
      <c r="E66" s="30"/>
      <c r="F66" s="30"/>
      <c r="G66" s="71"/>
      <c r="H66" s="71"/>
    </row>
    <row r="67" spans="1:8" ht="12">
      <c r="A67" s="30"/>
      <c r="B67" s="30"/>
      <c r="C67" s="70"/>
      <c r="D67" s="70"/>
      <c r="E67" s="30"/>
      <c r="F67" s="30"/>
      <c r="G67" s="71"/>
      <c r="H67" s="71"/>
    </row>
    <row r="68" spans="1:8" ht="12">
      <c r="A68" s="30"/>
      <c r="B68" s="30"/>
      <c r="C68" s="70"/>
      <c r="D68" s="70"/>
      <c r="E68" s="30"/>
      <c r="F68" s="30"/>
      <c r="G68" s="71"/>
      <c r="H68" s="71"/>
    </row>
    <row r="69" spans="1:8" ht="12">
      <c r="A69" s="30"/>
      <c r="B69" s="30"/>
      <c r="C69" s="70"/>
      <c r="D69" s="70"/>
      <c r="E69" s="30"/>
      <c r="F69" s="30"/>
      <c r="G69" s="71"/>
      <c r="H69" s="71"/>
    </row>
    <row r="70" spans="1:8" ht="12">
      <c r="A70" s="30"/>
      <c r="B70" s="30"/>
      <c r="C70" s="70"/>
      <c r="D70" s="70"/>
      <c r="E70" s="30"/>
      <c r="F70" s="30"/>
      <c r="G70" s="71"/>
      <c r="H70" s="71"/>
    </row>
    <row r="71" spans="1:8" ht="12">
      <c r="A71" s="30"/>
      <c r="B71" s="30"/>
      <c r="C71" s="70"/>
      <c r="D71" s="70"/>
      <c r="E71" s="30"/>
      <c r="F71" s="30"/>
      <c r="G71" s="71"/>
      <c r="H71" s="71"/>
    </row>
    <row r="72" spans="1:8" ht="12">
      <c r="A72" s="30"/>
      <c r="B72" s="30"/>
      <c r="C72" s="70"/>
      <c r="D72" s="70"/>
      <c r="E72" s="30"/>
      <c r="F72" s="30"/>
      <c r="G72" s="71"/>
      <c r="H72" s="71"/>
    </row>
    <row r="73" spans="1:8" ht="12">
      <c r="A73" s="30"/>
      <c r="B73" s="30"/>
      <c r="C73" s="70"/>
      <c r="D73" s="70"/>
      <c r="E73" s="30"/>
      <c r="F73" s="30"/>
      <c r="G73" s="71"/>
      <c r="H73" s="71"/>
    </row>
    <row r="74" spans="1:8" ht="12">
      <c r="A74" s="30"/>
      <c r="B74" s="30"/>
      <c r="C74" s="70"/>
      <c r="D74" s="70"/>
      <c r="E74" s="30"/>
      <c r="F74" s="30"/>
      <c r="G74" s="71"/>
      <c r="H74" s="71"/>
    </row>
    <row r="75" spans="1:8" ht="12">
      <c r="A75" s="30"/>
      <c r="B75" s="30"/>
      <c r="C75" s="70"/>
      <c r="D75" s="70"/>
      <c r="E75" s="30"/>
      <c r="F75" s="30"/>
      <c r="G75" s="71"/>
      <c r="H75" s="71"/>
    </row>
    <row r="76" spans="1:8" ht="12">
      <c r="A76" s="30"/>
      <c r="B76" s="30"/>
      <c r="C76" s="70"/>
      <c r="D76" s="70"/>
      <c r="E76" s="30"/>
      <c r="F76" s="30"/>
      <c r="G76" s="71"/>
      <c r="H76" s="71"/>
    </row>
    <row r="77" spans="1:8" ht="12">
      <c r="A77" s="30"/>
      <c r="B77" s="30"/>
      <c r="C77" s="70"/>
      <c r="D77" s="70"/>
      <c r="E77" s="30"/>
      <c r="F77" s="30"/>
      <c r="G77" s="71"/>
      <c r="H77" s="71"/>
    </row>
    <row r="78" spans="1:8" ht="12">
      <c r="A78" s="30"/>
      <c r="B78" s="30"/>
      <c r="C78" s="70"/>
      <c r="D78" s="70"/>
      <c r="E78" s="30"/>
      <c r="F78" s="30"/>
      <c r="G78" s="71"/>
      <c r="H78" s="71"/>
    </row>
    <row r="79" spans="1:8" ht="12">
      <c r="A79" s="30"/>
      <c r="B79" s="30"/>
      <c r="C79" s="70"/>
      <c r="D79" s="70"/>
      <c r="E79" s="30"/>
      <c r="F79" s="30"/>
      <c r="G79" s="71"/>
      <c r="H79" s="71"/>
    </row>
    <row r="80" spans="1:8" ht="12">
      <c r="A80" s="30"/>
      <c r="B80" s="30"/>
      <c r="C80" s="70"/>
      <c r="D80" s="70"/>
      <c r="E80" s="30"/>
      <c r="F80" s="30"/>
      <c r="G80" s="71"/>
      <c r="H80" s="71"/>
    </row>
    <row r="81" spans="1:8" ht="12">
      <c r="A81" s="30"/>
      <c r="B81" s="30"/>
      <c r="C81" s="70"/>
      <c r="D81" s="70"/>
      <c r="E81" s="30"/>
      <c r="F81" s="30"/>
      <c r="G81" s="71"/>
      <c r="H81" s="71"/>
    </row>
    <row r="82" spans="1:8" ht="12">
      <c r="A82" s="30"/>
      <c r="B82" s="30"/>
      <c r="C82" s="70"/>
      <c r="D82" s="70"/>
      <c r="E82" s="30"/>
      <c r="F82" s="30"/>
      <c r="G82" s="71"/>
      <c r="H82" s="71"/>
    </row>
    <row r="83" spans="1:8" ht="12">
      <c r="A83" s="30"/>
      <c r="B83" s="30"/>
      <c r="C83" s="70"/>
      <c r="D83" s="70"/>
      <c r="E83" s="30"/>
      <c r="F83" s="30"/>
      <c r="G83" s="71"/>
      <c r="H83" s="71"/>
    </row>
    <row r="84" spans="1:8" ht="12">
      <c r="A84" s="30"/>
      <c r="B84" s="30"/>
      <c r="C84" s="70"/>
      <c r="D84" s="70"/>
      <c r="E84" s="30"/>
      <c r="F84" s="30"/>
      <c r="G84" s="71"/>
      <c r="H84" s="71"/>
    </row>
    <row r="85" spans="1:8" ht="12">
      <c r="A85" s="30"/>
      <c r="B85" s="30"/>
      <c r="C85" s="70"/>
      <c r="D85" s="70"/>
      <c r="E85" s="30"/>
      <c r="F85" s="30"/>
      <c r="G85" s="71"/>
      <c r="H85" s="71"/>
    </row>
    <row r="86" spans="1:8" ht="12">
      <c r="A86" s="30"/>
      <c r="B86" s="30"/>
      <c r="C86" s="70"/>
      <c r="D86" s="70"/>
      <c r="E86" s="30"/>
      <c r="F86" s="30"/>
      <c r="G86" s="71"/>
      <c r="H86" s="71"/>
    </row>
    <row r="87" spans="1:8" ht="12">
      <c r="A87" s="30"/>
      <c r="B87" s="30"/>
      <c r="C87" s="70"/>
      <c r="D87" s="70"/>
      <c r="E87" s="30"/>
      <c r="F87" s="30"/>
      <c r="G87" s="71"/>
      <c r="H87" s="71"/>
    </row>
    <row r="88" spans="1:8" ht="12">
      <c r="A88" s="30"/>
      <c r="B88" s="30"/>
      <c r="C88" s="70"/>
      <c r="D88" s="70"/>
      <c r="E88" s="30"/>
      <c r="F88" s="30"/>
      <c r="G88" s="71"/>
      <c r="H88" s="71"/>
    </row>
    <row r="89" spans="1:8" ht="12">
      <c r="A89" s="30"/>
      <c r="B89" s="30"/>
      <c r="C89" s="70"/>
      <c r="D89" s="70"/>
      <c r="E89" s="30"/>
      <c r="F89" s="30"/>
      <c r="G89" s="71"/>
      <c r="H89" s="71"/>
    </row>
    <row r="90" spans="1:8" ht="12">
      <c r="A90" s="30"/>
      <c r="B90" s="30"/>
      <c r="C90" s="70"/>
      <c r="D90" s="70"/>
      <c r="E90" s="30"/>
      <c r="F90" s="30"/>
      <c r="G90" s="71"/>
      <c r="H90" s="71"/>
    </row>
    <row r="91" spans="1:8" ht="12">
      <c r="A91" s="30"/>
      <c r="B91" s="30"/>
      <c r="C91" s="70"/>
      <c r="D91" s="70"/>
      <c r="E91" s="30"/>
      <c r="F91" s="30"/>
      <c r="G91" s="71"/>
      <c r="H91" s="71"/>
    </row>
    <row r="92" spans="1:8" ht="12">
      <c r="A92" s="30"/>
      <c r="B92" s="30"/>
      <c r="C92" s="70"/>
      <c r="D92" s="70"/>
      <c r="E92" s="30"/>
      <c r="F92" s="30"/>
      <c r="G92" s="71"/>
      <c r="H92" s="71"/>
    </row>
    <row r="93" spans="1:8" ht="12">
      <c r="A93" s="30"/>
      <c r="B93" s="30"/>
      <c r="C93" s="70"/>
      <c r="D93" s="70"/>
      <c r="E93" s="30"/>
      <c r="F93" s="30"/>
      <c r="G93" s="71"/>
      <c r="H93" s="71"/>
    </row>
    <row r="94" spans="1:8" ht="12">
      <c r="A94" s="30"/>
      <c r="B94" s="30"/>
      <c r="C94" s="70"/>
      <c r="D94" s="70"/>
      <c r="E94" s="30"/>
      <c r="F94" s="30"/>
      <c r="G94" s="71"/>
      <c r="H94" s="71"/>
    </row>
    <row r="95" spans="1:8" ht="12">
      <c r="A95" s="30"/>
      <c r="B95" s="30"/>
      <c r="C95" s="70"/>
      <c r="D95" s="70"/>
      <c r="E95" s="30"/>
      <c r="F95" s="30"/>
      <c r="G95" s="71"/>
      <c r="H95" s="71"/>
    </row>
    <row r="96" spans="1:8" ht="12">
      <c r="A96" s="30"/>
      <c r="B96" s="30"/>
      <c r="C96" s="70"/>
      <c r="D96" s="70"/>
      <c r="E96" s="30"/>
      <c r="F96" s="30"/>
      <c r="G96" s="71"/>
      <c r="H96" s="71"/>
    </row>
    <row r="97" spans="1:8" ht="12">
      <c r="A97" s="30"/>
      <c r="B97" s="30"/>
      <c r="C97" s="70"/>
      <c r="D97" s="70"/>
      <c r="E97" s="30"/>
      <c r="F97" s="30"/>
      <c r="G97" s="71"/>
      <c r="H97" s="71"/>
    </row>
    <row r="98" spans="1:8" ht="12">
      <c r="A98" s="30"/>
      <c r="B98" s="30"/>
      <c r="C98" s="70"/>
      <c r="D98" s="70"/>
      <c r="E98" s="30"/>
      <c r="F98" s="30"/>
      <c r="G98" s="71"/>
      <c r="H98" s="71"/>
    </row>
    <row r="99" spans="1:8" ht="12">
      <c r="A99" s="30"/>
      <c r="B99" s="30"/>
      <c r="C99" s="70"/>
      <c r="D99" s="70"/>
      <c r="E99" s="30"/>
      <c r="F99" s="30"/>
      <c r="G99" s="71"/>
      <c r="H99" s="71"/>
    </row>
    <row r="100" spans="1:8" ht="12">
      <c r="A100" s="30"/>
      <c r="B100" s="30"/>
      <c r="C100" s="70"/>
      <c r="D100" s="70"/>
      <c r="E100" s="30"/>
      <c r="F100" s="30"/>
      <c r="G100" s="71"/>
      <c r="H100" s="71"/>
    </row>
    <row r="101" spans="1:8" ht="12">
      <c r="A101" s="30"/>
      <c r="B101" s="30"/>
      <c r="C101" s="70"/>
      <c r="D101" s="70"/>
      <c r="E101" s="30"/>
      <c r="F101" s="30"/>
      <c r="G101" s="71"/>
      <c r="H101" s="71"/>
    </row>
    <row r="102" spans="1:8" ht="12">
      <c r="A102" s="30"/>
      <c r="B102" s="30"/>
      <c r="C102" s="70"/>
      <c r="D102" s="70"/>
      <c r="E102" s="30"/>
      <c r="F102" s="30"/>
      <c r="G102" s="71"/>
      <c r="H102" s="7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G19:H23 C9:D14 G15:H16 C38:D38 C40:D40 C22:D25 G31:H32 C17:D18 C31:D32 C36:D36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23" sqref="C23"/>
    </sheetView>
  </sheetViews>
  <sheetFormatPr defaultColWidth="9.00390625" defaultRowHeight="12.75"/>
  <cols>
    <col min="1" max="1" width="69.875" style="74" customWidth="1"/>
    <col min="2" max="2" width="13.875" style="74" customWidth="1"/>
    <col min="3" max="3" width="17.375" style="265" customWidth="1"/>
    <col min="4" max="4" width="18.75390625" style="265" customWidth="1"/>
    <col min="5" max="5" width="10.125" style="74" customWidth="1"/>
    <col min="6" max="6" width="12.00390625" style="74" customWidth="1"/>
    <col min="7" max="16384" width="9.25390625" style="74" customWidth="1"/>
  </cols>
  <sheetData>
    <row r="1" spans="1:10" ht="12">
      <c r="A1" s="236"/>
      <c r="B1" s="236"/>
      <c r="C1" s="237"/>
      <c r="D1" s="237"/>
      <c r="E1" s="73"/>
      <c r="F1" s="73"/>
      <c r="G1" s="73"/>
      <c r="H1" s="73"/>
      <c r="I1" s="73"/>
      <c r="J1" s="73"/>
    </row>
    <row r="2" spans="1:10" ht="12">
      <c r="A2" s="238" t="s">
        <v>376</v>
      </c>
      <c r="B2" s="238"/>
      <c r="C2" s="239"/>
      <c r="D2" s="239"/>
      <c r="E2" s="244"/>
      <c r="F2" s="244"/>
      <c r="G2" s="73"/>
      <c r="H2" s="73"/>
      <c r="I2" s="73"/>
      <c r="J2" s="73"/>
    </row>
    <row r="3" spans="1:10" ht="12">
      <c r="A3" s="238"/>
      <c r="B3" s="238"/>
      <c r="C3" s="239"/>
      <c r="D3" s="239"/>
      <c r="E3" s="245"/>
      <c r="F3" s="245"/>
      <c r="G3" s="73"/>
      <c r="H3" s="73"/>
      <c r="I3" s="73"/>
      <c r="J3" s="73"/>
    </row>
    <row r="4" spans="1:10" ht="15">
      <c r="A4" s="571" t="s">
        <v>525</v>
      </c>
      <c r="B4" s="571"/>
      <c r="C4" s="240" t="s">
        <v>526</v>
      </c>
      <c r="D4" s="240"/>
      <c r="E4" s="244"/>
      <c r="F4" s="244"/>
      <c r="G4" s="73"/>
      <c r="H4" s="73"/>
      <c r="I4" s="73"/>
      <c r="J4" s="73"/>
    </row>
    <row r="5" spans="1:10" ht="15">
      <c r="A5" s="571" t="s">
        <v>527</v>
      </c>
      <c r="B5" s="571"/>
      <c r="C5" s="241"/>
      <c r="D5" s="241"/>
      <c r="E5" s="73"/>
      <c r="F5" s="73"/>
      <c r="G5" s="73"/>
      <c r="H5" s="73"/>
      <c r="I5" s="73"/>
      <c r="J5" s="73"/>
    </row>
    <row r="6" spans="1:10" ht="12">
      <c r="A6" s="6" t="s">
        <v>532</v>
      </c>
      <c r="B6" s="6"/>
      <c r="C6" s="41"/>
      <c r="D6" s="242" t="s">
        <v>269</v>
      </c>
      <c r="E6" s="73"/>
      <c r="F6" s="246"/>
      <c r="G6" s="73"/>
      <c r="H6" s="73"/>
      <c r="I6" s="73"/>
      <c r="J6" s="73"/>
    </row>
    <row r="7" spans="1:7" ht="33.75" customHeight="1">
      <c r="A7" s="247" t="s">
        <v>377</v>
      </c>
      <c r="B7" s="247" t="s">
        <v>5</v>
      </c>
      <c r="C7" s="248" t="s">
        <v>6</v>
      </c>
      <c r="D7" s="248" t="s">
        <v>10</v>
      </c>
      <c r="E7" s="249"/>
      <c r="F7" s="249"/>
      <c r="G7" s="73"/>
    </row>
    <row r="8" spans="1:7" ht="12">
      <c r="A8" s="247" t="s">
        <v>11</v>
      </c>
      <c r="B8" s="247" t="s">
        <v>12</v>
      </c>
      <c r="C8" s="250">
        <v>1</v>
      </c>
      <c r="D8" s="250">
        <v>2</v>
      </c>
      <c r="E8" s="249"/>
      <c r="F8" s="249"/>
      <c r="G8" s="73"/>
    </row>
    <row r="9" spans="1:7" ht="12">
      <c r="A9" s="251" t="s">
        <v>378</v>
      </c>
      <c r="B9" s="252"/>
      <c r="C9" s="57"/>
      <c r="D9" s="57"/>
      <c r="E9" s="72"/>
      <c r="F9" s="72"/>
      <c r="G9" s="73"/>
    </row>
    <row r="10" spans="1:7" ht="12">
      <c r="A10" s="253" t="s">
        <v>379</v>
      </c>
      <c r="B10" s="254" t="s">
        <v>380</v>
      </c>
      <c r="C10" s="56">
        <v>78718.08471914241</v>
      </c>
      <c r="D10" s="56">
        <v>70861.27936545966</v>
      </c>
      <c r="E10" s="72"/>
      <c r="F10" s="72"/>
      <c r="G10" s="73"/>
    </row>
    <row r="11" spans="1:13" ht="12">
      <c r="A11" s="253" t="s">
        <v>381</v>
      </c>
      <c r="B11" s="254" t="s">
        <v>382</v>
      </c>
      <c r="C11" s="56">
        <v>-67941.38636589456</v>
      </c>
      <c r="D11" s="56">
        <v>-68033.51042618029</v>
      </c>
      <c r="E11" s="243"/>
      <c r="F11" s="243"/>
      <c r="G11" s="75"/>
      <c r="H11" s="76"/>
      <c r="I11" s="76"/>
      <c r="J11" s="76"/>
      <c r="K11" s="76"/>
      <c r="L11" s="76"/>
      <c r="M11" s="76"/>
    </row>
    <row r="12" spans="1:13" ht="12">
      <c r="A12" s="253" t="s">
        <v>383</v>
      </c>
      <c r="B12" s="254" t="s">
        <v>384</v>
      </c>
      <c r="C12" s="56">
        <v>0</v>
      </c>
      <c r="D12" s="56"/>
      <c r="E12" s="243"/>
      <c r="F12" s="243"/>
      <c r="G12" s="75"/>
      <c r="H12" s="76"/>
      <c r="I12" s="76"/>
      <c r="J12" s="76"/>
      <c r="K12" s="76"/>
      <c r="L12" s="76"/>
      <c r="M12" s="76"/>
    </row>
    <row r="13" spans="1:13" ht="12" customHeight="1">
      <c r="A13" s="253" t="s">
        <v>385</v>
      </c>
      <c r="B13" s="254" t="s">
        <v>386</v>
      </c>
      <c r="C13" s="56">
        <v>-3681.0508552968095</v>
      </c>
      <c r="D13" s="56">
        <v>-3352.172305289435</v>
      </c>
      <c r="E13" s="243"/>
      <c r="F13" s="243"/>
      <c r="G13" s="75"/>
      <c r="H13" s="76"/>
      <c r="I13" s="76"/>
      <c r="J13" s="76"/>
      <c r="K13" s="76"/>
      <c r="L13" s="76"/>
      <c r="M13" s="76"/>
    </row>
    <row r="14" spans="1:13" ht="14.25" customHeight="1">
      <c r="A14" s="253" t="s">
        <v>387</v>
      </c>
      <c r="B14" s="254" t="s">
        <v>388</v>
      </c>
      <c r="C14" s="56">
        <v>-0.0637179705237827</v>
      </c>
      <c r="D14" s="56">
        <v>-15.835173918645978</v>
      </c>
      <c r="E14" s="243"/>
      <c r="F14" s="243"/>
      <c r="G14" s="75"/>
      <c r="H14" s="76"/>
      <c r="I14" s="76"/>
      <c r="J14" s="76"/>
      <c r="K14" s="76"/>
      <c r="L14" s="76"/>
      <c r="M14" s="76"/>
    </row>
    <row r="15" spans="1:13" ht="12">
      <c r="A15" s="255" t="s">
        <v>389</v>
      </c>
      <c r="B15" s="254" t="s">
        <v>390</v>
      </c>
      <c r="C15" s="56">
        <v>-128.3022502030446</v>
      </c>
      <c r="D15" s="56">
        <v>-75</v>
      </c>
      <c r="E15" s="243"/>
      <c r="F15" s="243"/>
      <c r="G15" s="75"/>
      <c r="H15" s="76"/>
      <c r="I15" s="76"/>
      <c r="J15" s="76"/>
      <c r="K15" s="76"/>
      <c r="L15" s="76"/>
      <c r="M15" s="76"/>
    </row>
    <row r="16" spans="1:13" ht="12">
      <c r="A16" s="256" t="s">
        <v>391</v>
      </c>
      <c r="B16" s="254" t="s">
        <v>392</v>
      </c>
      <c r="C16" s="56">
        <v>1</v>
      </c>
      <c r="D16" s="56">
        <v>9</v>
      </c>
      <c r="E16" s="243"/>
      <c r="F16" s="243"/>
      <c r="G16" s="75"/>
      <c r="H16" s="76"/>
      <c r="I16" s="76"/>
      <c r="J16" s="76"/>
      <c r="K16" s="76"/>
      <c r="L16" s="76"/>
      <c r="M16" s="76"/>
    </row>
    <row r="17" spans="1:13" ht="12">
      <c r="A17" s="253" t="s">
        <v>393</v>
      </c>
      <c r="B17" s="254" t="s">
        <v>394</v>
      </c>
      <c r="C17" s="56">
        <v>-111.21</v>
      </c>
      <c r="D17" s="56">
        <v>-14</v>
      </c>
      <c r="E17" s="243"/>
      <c r="F17" s="243"/>
      <c r="G17" s="75"/>
      <c r="H17" s="76"/>
      <c r="I17" s="76"/>
      <c r="J17" s="76"/>
      <c r="K17" s="76"/>
      <c r="L17" s="76"/>
      <c r="M17" s="76"/>
    </row>
    <row r="18" spans="1:13" ht="12">
      <c r="A18" s="255" t="s">
        <v>395</v>
      </c>
      <c r="B18" s="257" t="s">
        <v>396</v>
      </c>
      <c r="C18" s="56">
        <v>-72.7858783083315</v>
      </c>
      <c r="D18" s="56">
        <v>78.74292293640855</v>
      </c>
      <c r="E18" s="243"/>
      <c r="F18" s="243"/>
      <c r="G18" s="75"/>
      <c r="H18" s="76"/>
      <c r="I18" s="76"/>
      <c r="J18" s="76"/>
      <c r="K18" s="76"/>
      <c r="L18" s="76"/>
      <c r="M18" s="76"/>
    </row>
    <row r="19" spans="1:13" ht="12">
      <c r="A19" s="253" t="s">
        <v>397</v>
      </c>
      <c r="B19" s="254" t="s">
        <v>398</v>
      </c>
      <c r="C19" s="56">
        <v>-3210.99</v>
      </c>
      <c r="D19" s="56">
        <v>2840</v>
      </c>
      <c r="E19" s="243"/>
      <c r="F19" s="243"/>
      <c r="G19" s="75"/>
      <c r="H19" s="76"/>
      <c r="I19" s="76"/>
      <c r="J19" s="76"/>
      <c r="K19" s="76"/>
      <c r="L19" s="76"/>
      <c r="M19" s="76"/>
    </row>
    <row r="20" spans="1:13" ht="12">
      <c r="A20" s="258" t="s">
        <v>399</v>
      </c>
      <c r="B20" s="259" t="s">
        <v>400</v>
      </c>
      <c r="C20" s="57">
        <f>SUM(C10:C19)</f>
        <v>3573.2956514691396</v>
      </c>
      <c r="D20" s="57">
        <f>SUM(D10:D19)</f>
        <v>2298.5043830076966</v>
      </c>
      <c r="E20" s="243"/>
      <c r="F20" s="243"/>
      <c r="G20" s="75"/>
      <c r="H20" s="76"/>
      <c r="I20" s="76"/>
      <c r="J20" s="76"/>
      <c r="K20" s="76"/>
      <c r="L20" s="76"/>
      <c r="M20" s="76"/>
    </row>
    <row r="21" spans="1:13" ht="12">
      <c r="A21" s="251" t="s">
        <v>401</v>
      </c>
      <c r="B21" s="260"/>
      <c r="C21" s="261"/>
      <c r="D21" s="261"/>
      <c r="E21" s="243"/>
      <c r="F21" s="243"/>
      <c r="G21" s="75"/>
      <c r="H21" s="76"/>
      <c r="I21" s="76"/>
      <c r="J21" s="76"/>
      <c r="K21" s="76"/>
      <c r="L21" s="76"/>
      <c r="M21" s="76"/>
    </row>
    <row r="22" spans="1:13" ht="12">
      <c r="A22" s="253" t="s">
        <v>402</v>
      </c>
      <c r="B22" s="254" t="s">
        <v>403</v>
      </c>
      <c r="C22" s="56">
        <v>-24</v>
      </c>
      <c r="D22" s="56">
        <v>-168</v>
      </c>
      <c r="E22" s="243"/>
      <c r="F22" s="243"/>
      <c r="G22" s="75"/>
      <c r="H22" s="76"/>
      <c r="I22" s="76"/>
      <c r="J22" s="76"/>
      <c r="K22" s="76"/>
      <c r="L22" s="76"/>
      <c r="M22" s="76"/>
    </row>
    <row r="23" spans="1:13" ht="12">
      <c r="A23" s="253" t="s">
        <v>404</v>
      </c>
      <c r="B23" s="254" t="s">
        <v>405</v>
      </c>
      <c r="C23" s="56"/>
      <c r="D23" s="56"/>
      <c r="E23" s="243"/>
      <c r="F23" s="243"/>
      <c r="G23" s="75"/>
      <c r="H23" s="76"/>
      <c r="I23" s="76"/>
      <c r="J23" s="76"/>
      <c r="K23" s="76"/>
      <c r="L23" s="76"/>
      <c r="M23" s="76"/>
    </row>
    <row r="24" spans="1:13" ht="12">
      <c r="A24" s="253" t="s">
        <v>406</v>
      </c>
      <c r="B24" s="254" t="s">
        <v>407</v>
      </c>
      <c r="C24" s="56">
        <v>-5800.65471912935</v>
      </c>
      <c r="D24" s="56">
        <v>-6319.006035071463</v>
      </c>
      <c r="E24" s="243"/>
      <c r="F24" s="243"/>
      <c r="G24" s="75"/>
      <c r="H24" s="76"/>
      <c r="I24" s="76"/>
      <c r="J24" s="76"/>
      <c r="K24" s="76"/>
      <c r="L24" s="76"/>
      <c r="M24" s="76"/>
    </row>
    <row r="25" spans="1:13" ht="13.5" customHeight="1">
      <c r="A25" s="253" t="s">
        <v>408</v>
      </c>
      <c r="B25" s="254" t="s">
        <v>409</v>
      </c>
      <c r="C25" s="56">
        <v>8046.65471912935</v>
      </c>
      <c r="D25" s="56">
        <v>3993.010109528946</v>
      </c>
      <c r="E25" s="243"/>
      <c r="F25" s="243"/>
      <c r="G25" s="75"/>
      <c r="H25" s="76"/>
      <c r="I25" s="76"/>
      <c r="J25" s="76"/>
      <c r="K25" s="76"/>
      <c r="L25" s="76"/>
      <c r="M25" s="76"/>
    </row>
    <row r="26" spans="1:13" ht="12">
      <c r="A26" s="253" t="s">
        <v>410</v>
      </c>
      <c r="B26" s="254" t="s">
        <v>411</v>
      </c>
      <c r="C26" s="56">
        <v>2160.1530553017747</v>
      </c>
      <c r="D26" s="56">
        <v>889</v>
      </c>
      <c r="E26" s="243"/>
      <c r="F26" s="243"/>
      <c r="G26" s="75"/>
      <c r="H26" s="76"/>
      <c r="I26" s="76"/>
      <c r="J26" s="76"/>
      <c r="K26" s="76"/>
      <c r="L26" s="76"/>
      <c r="M26" s="76"/>
    </row>
    <row r="27" spans="1:13" ht="12">
      <c r="A27" s="253" t="s">
        <v>412</v>
      </c>
      <c r="B27" s="254" t="s">
        <v>413</v>
      </c>
      <c r="C27" s="56">
        <v>-2103.87</v>
      </c>
      <c r="D27" s="56">
        <v>-224.17668</v>
      </c>
      <c r="E27" s="243"/>
      <c r="F27" s="243"/>
      <c r="G27" s="75"/>
      <c r="H27" s="76"/>
      <c r="I27" s="76"/>
      <c r="J27" s="76"/>
      <c r="K27" s="76"/>
      <c r="L27" s="76"/>
      <c r="M27" s="76"/>
    </row>
    <row r="28" spans="1:13" ht="12">
      <c r="A28" s="253" t="s">
        <v>414</v>
      </c>
      <c r="B28" s="254" t="s">
        <v>415</v>
      </c>
      <c r="C28" s="56"/>
      <c r="D28" s="56"/>
      <c r="E28" s="243"/>
      <c r="F28" s="243"/>
      <c r="G28" s="75"/>
      <c r="H28" s="76"/>
      <c r="I28" s="76"/>
      <c r="J28" s="76"/>
      <c r="K28" s="76"/>
      <c r="L28" s="76"/>
      <c r="M28" s="76"/>
    </row>
    <row r="29" spans="1:13" ht="12">
      <c r="A29" s="253" t="s">
        <v>416</v>
      </c>
      <c r="B29" s="254" t="s">
        <v>417</v>
      </c>
      <c r="C29" s="56"/>
      <c r="D29" s="56"/>
      <c r="E29" s="243"/>
      <c r="F29" s="243"/>
      <c r="G29" s="75"/>
      <c r="H29" s="76"/>
      <c r="I29" s="76"/>
      <c r="J29" s="76"/>
      <c r="K29" s="76"/>
      <c r="L29" s="76"/>
      <c r="M29" s="76"/>
    </row>
    <row r="30" spans="1:13" ht="12">
      <c r="A30" s="253" t="s">
        <v>395</v>
      </c>
      <c r="B30" s="254" t="s">
        <v>418</v>
      </c>
      <c r="C30" s="56">
        <v>2</v>
      </c>
      <c r="D30" s="56"/>
      <c r="E30" s="243"/>
      <c r="F30" s="243"/>
      <c r="G30" s="75"/>
      <c r="H30" s="76"/>
      <c r="I30" s="76"/>
      <c r="J30" s="76"/>
      <c r="K30" s="76"/>
      <c r="L30" s="76"/>
      <c r="M30" s="76"/>
    </row>
    <row r="31" spans="1:13" ht="12">
      <c r="A31" s="253" t="s">
        <v>419</v>
      </c>
      <c r="B31" s="254" t="s">
        <v>420</v>
      </c>
      <c r="C31" s="56">
        <v>-6978</v>
      </c>
      <c r="D31" s="56"/>
      <c r="E31" s="243"/>
      <c r="F31" s="243"/>
      <c r="G31" s="75"/>
      <c r="H31" s="76"/>
      <c r="I31" s="76"/>
      <c r="J31" s="76"/>
      <c r="K31" s="76"/>
      <c r="L31" s="76"/>
      <c r="M31" s="76"/>
    </row>
    <row r="32" spans="1:13" ht="12">
      <c r="A32" s="258" t="s">
        <v>421</v>
      </c>
      <c r="B32" s="259" t="s">
        <v>422</v>
      </c>
      <c r="C32" s="57">
        <f>SUM(C22:C31)</f>
        <v>-4697.716944698225</v>
      </c>
      <c r="D32" s="57">
        <f>SUM(D22:D31)</f>
        <v>-1829.172605542517</v>
      </c>
      <c r="E32" s="243"/>
      <c r="F32" s="243"/>
      <c r="G32" s="75"/>
      <c r="H32" s="76"/>
      <c r="I32" s="76"/>
      <c r="J32" s="76"/>
      <c r="K32" s="76"/>
      <c r="L32" s="76"/>
      <c r="M32" s="76"/>
    </row>
    <row r="33" spans="1:7" ht="12">
      <c r="A33" s="251" t="s">
        <v>423</v>
      </c>
      <c r="B33" s="260"/>
      <c r="C33" s="261"/>
      <c r="D33" s="261"/>
      <c r="E33" s="72"/>
      <c r="F33" s="72"/>
      <c r="G33" s="73"/>
    </row>
    <row r="34" spans="1:7" ht="12">
      <c r="A34" s="253" t="s">
        <v>424</v>
      </c>
      <c r="B34" s="254" t="s">
        <v>425</v>
      </c>
      <c r="C34" s="56"/>
      <c r="D34" s="56">
        <v>130</v>
      </c>
      <c r="E34" s="72"/>
      <c r="F34" s="72"/>
      <c r="G34" s="73"/>
    </row>
    <row r="35" spans="1:7" ht="12">
      <c r="A35" s="255" t="s">
        <v>426</v>
      </c>
      <c r="B35" s="254" t="s">
        <v>427</v>
      </c>
      <c r="C35" s="56"/>
      <c r="D35" s="56"/>
      <c r="E35" s="72"/>
      <c r="F35" s="72"/>
      <c r="G35" s="73"/>
    </row>
    <row r="36" spans="1:7" ht="12">
      <c r="A36" s="253" t="s">
        <v>428</v>
      </c>
      <c r="B36" s="254" t="s">
        <v>429</v>
      </c>
      <c r="C36" s="56">
        <v>21719.014354123115</v>
      </c>
      <c r="D36" s="56">
        <v>10613.264804746977</v>
      </c>
      <c r="E36" s="72"/>
      <c r="F36" s="72"/>
      <c r="G36" s="73"/>
    </row>
    <row r="37" spans="1:7" ht="12">
      <c r="A37" s="253" t="s">
        <v>430</v>
      </c>
      <c r="B37" s="254" t="s">
        <v>431</v>
      </c>
      <c r="C37" s="56">
        <v>-17172.97349296838</v>
      </c>
      <c r="D37" s="56">
        <v>-8519.989418749503</v>
      </c>
      <c r="E37" s="72"/>
      <c r="F37" s="72"/>
      <c r="G37" s="73"/>
    </row>
    <row r="38" spans="1:7" ht="12">
      <c r="A38" s="253" t="s">
        <v>432</v>
      </c>
      <c r="B38" s="254" t="s">
        <v>433</v>
      </c>
      <c r="C38" s="56">
        <v>-516.6201699999999</v>
      </c>
      <c r="D38" s="56">
        <v>-777</v>
      </c>
      <c r="E38" s="72"/>
      <c r="F38" s="72"/>
      <c r="G38" s="73"/>
    </row>
    <row r="39" spans="1:7" ht="12">
      <c r="A39" s="253" t="s">
        <v>434</v>
      </c>
      <c r="B39" s="254" t="s">
        <v>435</v>
      </c>
      <c r="C39" s="56">
        <v>-2869.924148314177</v>
      </c>
      <c r="D39" s="56">
        <v>-2924.890711256458</v>
      </c>
      <c r="E39" s="72"/>
      <c r="F39" s="72"/>
      <c r="G39" s="73"/>
    </row>
    <row r="40" spans="1:7" ht="12">
      <c r="A40" s="253" t="s">
        <v>436</v>
      </c>
      <c r="B40" s="254" t="s">
        <v>437</v>
      </c>
      <c r="C40" s="56"/>
      <c r="D40" s="56">
        <v>-237</v>
      </c>
      <c r="E40" s="72"/>
      <c r="F40" s="72"/>
      <c r="G40" s="73"/>
    </row>
    <row r="41" spans="1:8" ht="12">
      <c r="A41" s="253" t="s">
        <v>438</v>
      </c>
      <c r="B41" s="254" t="s">
        <v>439</v>
      </c>
      <c r="C41" s="56">
        <v>-61</v>
      </c>
      <c r="D41" s="56">
        <v>-377</v>
      </c>
      <c r="E41" s="72"/>
      <c r="F41" s="72"/>
      <c r="G41" s="75"/>
      <c r="H41" s="76"/>
    </row>
    <row r="42" spans="1:8" ht="12">
      <c r="A42" s="258" t="s">
        <v>440</v>
      </c>
      <c r="B42" s="259" t="s">
        <v>441</v>
      </c>
      <c r="C42" s="57">
        <f>SUM(C34:C41)</f>
        <v>1098.4965428405585</v>
      </c>
      <c r="D42" s="57">
        <f>SUM(D34:D41)</f>
        <v>-2092.6153252589834</v>
      </c>
      <c r="E42" s="72"/>
      <c r="F42" s="72"/>
      <c r="G42" s="75"/>
      <c r="H42" s="76"/>
    </row>
    <row r="43" spans="1:8" ht="12">
      <c r="A43" s="262" t="s">
        <v>442</v>
      </c>
      <c r="B43" s="259" t="s">
        <v>443</v>
      </c>
      <c r="C43" s="57">
        <f>C42+C32+C20</f>
        <v>-25.924750388527173</v>
      </c>
      <c r="D43" s="57">
        <f>D42+D32+D20</f>
        <v>-1623.2835477938038</v>
      </c>
      <c r="E43" s="72"/>
      <c r="F43" s="72"/>
      <c r="G43" s="75"/>
      <c r="H43" s="76"/>
    </row>
    <row r="44" spans="1:8" ht="12">
      <c r="A44" s="251" t="s">
        <v>444</v>
      </c>
      <c r="B44" s="260" t="s">
        <v>445</v>
      </c>
      <c r="C44" s="57">
        <v>892</v>
      </c>
      <c r="D44" s="57">
        <v>2515</v>
      </c>
      <c r="E44" s="72"/>
      <c r="F44" s="72"/>
      <c r="G44" s="75"/>
      <c r="H44" s="76"/>
    </row>
    <row r="45" spans="1:8" ht="12">
      <c r="A45" s="251" t="s">
        <v>446</v>
      </c>
      <c r="B45" s="260" t="s">
        <v>447</v>
      </c>
      <c r="C45" s="57">
        <f>C44+C43</f>
        <v>866.0752496114728</v>
      </c>
      <c r="D45" s="57">
        <f>D44+D43</f>
        <v>891.7164522061962</v>
      </c>
      <c r="E45" s="323"/>
      <c r="F45" s="72"/>
      <c r="G45" s="75"/>
      <c r="H45" s="76"/>
    </row>
    <row r="46" spans="1:8" ht="12">
      <c r="A46" s="253" t="s">
        <v>448</v>
      </c>
      <c r="B46" s="260" t="s">
        <v>449</v>
      </c>
      <c r="C46" s="58"/>
      <c r="D46" s="58"/>
      <c r="E46" s="72"/>
      <c r="F46" s="72"/>
      <c r="G46" s="75"/>
      <c r="H46" s="76"/>
    </row>
    <row r="47" spans="1:8" ht="12">
      <c r="A47" s="253" t="s">
        <v>450</v>
      </c>
      <c r="B47" s="260" t="s">
        <v>451</v>
      </c>
      <c r="C47" s="58"/>
      <c r="D47" s="58"/>
      <c r="E47" s="73"/>
      <c r="F47" s="73"/>
      <c r="G47" s="75"/>
      <c r="H47" s="76"/>
    </row>
    <row r="48" spans="1:8" ht="12">
      <c r="A48" s="72"/>
      <c r="B48" s="263"/>
      <c r="C48" s="264"/>
      <c r="D48" s="264"/>
      <c r="E48" s="73"/>
      <c r="F48" s="73"/>
      <c r="G48" s="75"/>
      <c r="H48" s="76"/>
    </row>
    <row r="49" spans="1:8" ht="12">
      <c r="A49" s="290" t="s">
        <v>533</v>
      </c>
      <c r="B49" s="291"/>
      <c r="C49" s="289"/>
      <c r="D49" s="292"/>
      <c r="E49" s="266"/>
      <c r="F49" s="73"/>
      <c r="G49" s="75"/>
      <c r="H49" s="76"/>
    </row>
    <row r="50" spans="1:8" ht="12">
      <c r="A50" s="293"/>
      <c r="B50" s="291" t="s">
        <v>375</v>
      </c>
      <c r="C50" s="603" t="s">
        <v>520</v>
      </c>
      <c r="D50" s="603"/>
      <c r="G50" s="76"/>
      <c r="H50" s="76"/>
    </row>
    <row r="51" spans="1:8" ht="12">
      <c r="A51" s="293"/>
      <c r="B51" s="293"/>
      <c r="C51" s="289"/>
      <c r="D51" s="289"/>
      <c r="G51" s="76"/>
      <c r="H51" s="76"/>
    </row>
    <row r="52" spans="1:8" ht="12">
      <c r="A52" s="293"/>
      <c r="B52" s="291" t="s">
        <v>513</v>
      </c>
      <c r="C52" s="603" t="s">
        <v>521</v>
      </c>
      <c r="D52" s="603"/>
      <c r="G52" s="76"/>
      <c r="H52" s="76"/>
    </row>
    <row r="53" spans="1:8" ht="12">
      <c r="A53" s="293"/>
      <c r="B53" s="293"/>
      <c r="C53" s="289"/>
      <c r="D53" s="289"/>
      <c r="G53" s="76"/>
      <c r="H53" s="76"/>
    </row>
    <row r="54" spans="7:8" ht="12">
      <c r="G54" s="76"/>
      <c r="H54" s="76"/>
    </row>
    <row r="55" spans="7:8" ht="12">
      <c r="G55" s="76"/>
      <c r="H55" s="76"/>
    </row>
    <row r="56" spans="7:8" ht="12">
      <c r="G56" s="76"/>
      <c r="H56" s="76"/>
    </row>
    <row r="57" spans="7:8" ht="12">
      <c r="G57" s="76"/>
      <c r="H57" s="76"/>
    </row>
    <row r="58" spans="7:8" ht="12">
      <c r="G58" s="76"/>
      <c r="H58" s="76"/>
    </row>
    <row r="59" spans="7:8" ht="12">
      <c r="G59" s="76"/>
      <c r="H59" s="76"/>
    </row>
    <row r="60" spans="7:8" ht="12">
      <c r="G60" s="76"/>
      <c r="H60" s="76"/>
    </row>
    <row r="61" spans="7:8" ht="12">
      <c r="G61" s="76"/>
      <c r="H61" s="76"/>
    </row>
    <row r="62" spans="7:8" ht="12">
      <c r="G62" s="76"/>
      <c r="H62" s="76"/>
    </row>
    <row r="63" spans="7:8" ht="12">
      <c r="G63" s="76"/>
      <c r="H63" s="76"/>
    </row>
    <row r="64" spans="7:8" ht="12">
      <c r="G64" s="76"/>
      <c r="H64" s="76"/>
    </row>
    <row r="65" spans="7:8" ht="12">
      <c r="G65" s="76"/>
      <c r="H65" s="76"/>
    </row>
    <row r="66" spans="7:8" ht="12">
      <c r="G66" s="76"/>
      <c r="H66" s="76"/>
    </row>
    <row r="67" spans="7:8" ht="12">
      <c r="G67" s="76"/>
      <c r="H67" s="76"/>
    </row>
    <row r="68" spans="7:8" ht="12">
      <c r="G68" s="76"/>
      <c r="H68" s="76"/>
    </row>
    <row r="69" spans="7:8" ht="12">
      <c r="G69" s="76"/>
      <c r="H69" s="76"/>
    </row>
    <row r="70" spans="7:8" ht="12">
      <c r="G70" s="76"/>
      <c r="H70" s="76"/>
    </row>
    <row r="71" spans="7:8" ht="12">
      <c r="G71" s="76"/>
      <c r="H71" s="76"/>
    </row>
    <row r="72" spans="7:8" ht="12">
      <c r="G72" s="76"/>
      <c r="H72" s="76"/>
    </row>
    <row r="73" spans="7:8" ht="12">
      <c r="G73" s="76"/>
      <c r="H73" s="76"/>
    </row>
    <row r="74" spans="7:8" ht="12">
      <c r="G74" s="76"/>
      <c r="H74" s="76"/>
    </row>
    <row r="75" spans="7:8" ht="12">
      <c r="G75" s="76"/>
      <c r="H75" s="76"/>
    </row>
    <row r="76" spans="7:8" ht="12">
      <c r="G76" s="76"/>
      <c r="H76" s="76"/>
    </row>
    <row r="77" spans="7:8" ht="12">
      <c r="G77" s="76"/>
      <c r="H77" s="76"/>
    </row>
    <row r="78" spans="7:8" ht="12">
      <c r="G78" s="76"/>
      <c r="H78" s="76"/>
    </row>
    <row r="79" spans="7:8" ht="12">
      <c r="G79" s="76"/>
      <c r="H79" s="76"/>
    </row>
    <row r="80" spans="7:8" ht="12">
      <c r="G80" s="76"/>
      <c r="H80" s="76"/>
    </row>
    <row r="81" spans="7:8" ht="12">
      <c r="G81" s="76"/>
      <c r="H81" s="76"/>
    </row>
    <row r="82" spans="7:8" ht="12">
      <c r="G82" s="76"/>
      <c r="H82" s="76"/>
    </row>
    <row r="83" spans="7:8" ht="12">
      <c r="G83" s="76"/>
      <c r="H83" s="76"/>
    </row>
    <row r="84" spans="7:8" ht="12">
      <c r="G84" s="76"/>
      <c r="H84" s="76"/>
    </row>
    <row r="85" spans="7:8" ht="12">
      <c r="G85" s="76"/>
      <c r="H85" s="76"/>
    </row>
    <row r="86" spans="7:8" ht="12">
      <c r="G86" s="76"/>
      <c r="H86" s="76"/>
    </row>
    <row r="87" spans="7:8" ht="12">
      <c r="G87" s="76"/>
      <c r="H87" s="76"/>
    </row>
    <row r="88" spans="7:8" ht="12">
      <c r="G88" s="76"/>
      <c r="H88" s="76"/>
    </row>
    <row r="89" spans="7:8" ht="12">
      <c r="G89" s="76"/>
      <c r="H89" s="76"/>
    </row>
    <row r="90" spans="7:8" ht="12">
      <c r="G90" s="76"/>
      <c r="H90" s="76"/>
    </row>
    <row r="91" spans="7:8" ht="12">
      <c r="G91" s="76"/>
      <c r="H91" s="76"/>
    </row>
    <row r="92" spans="7:8" ht="12">
      <c r="G92" s="76"/>
      <c r="H92" s="76"/>
    </row>
    <row r="93" spans="7:8" ht="12">
      <c r="G93" s="76"/>
      <c r="H93" s="76"/>
    </row>
    <row r="94" spans="7:8" ht="12">
      <c r="G94" s="76"/>
      <c r="H94" s="76"/>
    </row>
    <row r="95" spans="7:8" ht="12">
      <c r="G95" s="76"/>
      <c r="H95" s="76"/>
    </row>
    <row r="96" spans="7:8" ht="12">
      <c r="G96" s="76"/>
      <c r="H96" s="76"/>
    </row>
    <row r="97" spans="7:8" ht="12">
      <c r="G97" s="76"/>
      <c r="H97" s="76"/>
    </row>
    <row r="98" spans="7:8" ht="12">
      <c r="G98" s="76"/>
      <c r="H98" s="76"/>
    </row>
    <row r="99" spans="7:8" ht="12">
      <c r="G99" s="76"/>
      <c r="H99" s="76"/>
    </row>
    <row r="100" spans="7:8" ht="12">
      <c r="G100" s="76"/>
      <c r="H100" s="76"/>
    </row>
    <row r="101" spans="7:8" ht="12">
      <c r="G101" s="76"/>
      <c r="H101" s="76"/>
    </row>
    <row r="102" spans="7:8" ht="12">
      <c r="G102" s="76"/>
      <c r="H102" s="76"/>
    </row>
  </sheetData>
  <sheetProtection/>
  <autoFilter ref="A8:D47"/>
  <mergeCells count="4">
    <mergeCell ref="A4:B4"/>
    <mergeCell ref="A5:B5"/>
    <mergeCell ref="C50:D50"/>
    <mergeCell ref="C52:D52"/>
  </mergeCells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31496062992125984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4" sqref="A34"/>
    </sheetView>
  </sheetViews>
  <sheetFormatPr defaultColWidth="9.00390625" defaultRowHeight="12.75"/>
  <cols>
    <col min="1" max="1" width="47.8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3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5" t="s">
        <v>452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609" t="s">
        <v>519</v>
      </c>
      <c r="C3" s="609"/>
      <c r="D3" s="609"/>
      <c r="E3" s="609"/>
      <c r="F3" s="609"/>
      <c r="G3" s="609"/>
      <c r="H3" s="609"/>
      <c r="I3" s="609"/>
      <c r="J3" s="2"/>
      <c r="K3" s="607" t="s">
        <v>2</v>
      </c>
      <c r="L3" s="607"/>
      <c r="M3" s="607"/>
      <c r="N3" s="3"/>
    </row>
    <row r="4" spans="1:15" s="5" customFormat="1" ht="13.5" customHeight="1">
      <c r="A4" s="6" t="s">
        <v>528</v>
      </c>
      <c r="B4" s="609"/>
      <c r="C4" s="609"/>
      <c r="D4" s="609"/>
      <c r="E4" s="609"/>
      <c r="F4" s="609"/>
      <c r="G4" s="609"/>
      <c r="H4" s="609"/>
      <c r="I4" s="609"/>
      <c r="J4" s="80"/>
      <c r="K4" s="608">
        <v>831758428</v>
      </c>
      <c r="L4" s="608"/>
      <c r="M4" s="608"/>
      <c r="N4" s="7"/>
      <c r="O4" s="8"/>
    </row>
    <row r="5" spans="1:14" s="5" customFormat="1" ht="12.75" customHeight="1">
      <c r="A5" s="6" t="s">
        <v>532</v>
      </c>
      <c r="B5" s="604"/>
      <c r="C5" s="604"/>
      <c r="D5" s="604"/>
      <c r="E5" s="604"/>
      <c r="F5" s="81"/>
      <c r="G5" s="81"/>
      <c r="H5" s="81"/>
      <c r="I5" s="81"/>
      <c r="J5" s="81"/>
      <c r="K5" s="9"/>
      <c r="L5" s="10"/>
      <c r="M5" s="11" t="s">
        <v>3</v>
      </c>
      <c r="N5" s="10"/>
    </row>
    <row r="6" spans="1:14" s="15" customFormat="1" ht="21.75" customHeight="1">
      <c r="A6" s="132"/>
      <c r="B6" s="136"/>
      <c r="C6" s="112"/>
      <c r="D6" s="125" t="s">
        <v>453</v>
      </c>
      <c r="E6" s="13"/>
      <c r="F6" s="13"/>
      <c r="G6" s="13"/>
      <c r="H6" s="13"/>
      <c r="I6" s="13" t="s">
        <v>454</v>
      </c>
      <c r="J6" s="124"/>
      <c r="K6" s="121"/>
      <c r="L6" s="112"/>
      <c r="M6" s="115"/>
      <c r="N6" s="79"/>
    </row>
    <row r="7" spans="1:14" s="15" customFormat="1" ht="60">
      <c r="A7" s="133" t="s">
        <v>455</v>
      </c>
      <c r="B7" s="137" t="s">
        <v>456</v>
      </c>
      <c r="C7" s="113" t="s">
        <v>457</v>
      </c>
      <c r="D7" s="134" t="s">
        <v>458</v>
      </c>
      <c r="E7" s="112" t="s">
        <v>459</v>
      </c>
      <c r="F7" s="13" t="s">
        <v>460</v>
      </c>
      <c r="G7" s="13"/>
      <c r="H7" s="13"/>
      <c r="I7" s="112" t="s">
        <v>461</v>
      </c>
      <c r="J7" s="126" t="s">
        <v>462</v>
      </c>
      <c r="K7" s="113" t="s">
        <v>463</v>
      </c>
      <c r="L7" s="113" t="s">
        <v>464</v>
      </c>
      <c r="M7" s="131" t="s">
        <v>465</v>
      </c>
      <c r="N7" s="79"/>
    </row>
    <row r="8" spans="1:14" s="15" customFormat="1" ht="22.5" customHeight="1">
      <c r="A8" s="130"/>
      <c r="B8" s="138"/>
      <c r="C8" s="114"/>
      <c r="D8" s="135"/>
      <c r="E8" s="114"/>
      <c r="F8" s="12" t="s">
        <v>466</v>
      </c>
      <c r="G8" s="12" t="s">
        <v>467</v>
      </c>
      <c r="H8" s="12" t="s">
        <v>468</v>
      </c>
      <c r="I8" s="114"/>
      <c r="J8" s="127"/>
      <c r="K8" s="114"/>
      <c r="L8" s="114"/>
      <c r="M8" s="116"/>
      <c r="N8" s="79"/>
    </row>
    <row r="9" spans="1:14" s="15" customFormat="1" ht="12" customHeight="1">
      <c r="A9" s="12" t="s">
        <v>11</v>
      </c>
      <c r="B9" s="34"/>
      <c r="C9" s="128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8">
        <v>9</v>
      </c>
      <c r="L9" s="128">
        <v>10</v>
      </c>
      <c r="M9" s="129">
        <v>11</v>
      </c>
      <c r="N9" s="14"/>
    </row>
    <row r="10" spans="1:14" s="15" customFormat="1" ht="12" customHeight="1">
      <c r="A10" s="12" t="s">
        <v>469</v>
      </c>
      <c r="B10" s="35"/>
      <c r="C10" s="59" t="s">
        <v>44</v>
      </c>
      <c r="D10" s="59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470</v>
      </c>
      <c r="L10" s="16" t="s">
        <v>108</v>
      </c>
      <c r="M10" s="17" t="s">
        <v>116</v>
      </c>
      <c r="N10" s="14"/>
    </row>
    <row r="11" spans="1:23" ht="15.75" customHeight="1">
      <c r="A11" s="18" t="s">
        <v>471</v>
      </c>
      <c r="B11" s="35" t="s">
        <v>472</v>
      </c>
      <c r="C11" s="60">
        <f>'справка №1-БАЛАНС'!H17</f>
        <v>1550</v>
      </c>
      <c r="D11" s="60">
        <f>'справка №1-БАЛАНС'!H19</f>
        <v>0</v>
      </c>
      <c r="E11" s="60">
        <f>'справка №1-БАЛАНС'!H20</f>
        <v>0</v>
      </c>
      <c r="F11" s="60">
        <f>'справка №1-БАЛАНС'!H22</f>
        <v>188</v>
      </c>
      <c r="G11" s="60">
        <f>'справка №1-БАЛАНС'!H23</f>
        <v>0</v>
      </c>
      <c r="H11" s="62">
        <f>'справка №1-БАЛАНС'!H24</f>
        <v>643</v>
      </c>
      <c r="I11" s="60">
        <f>'справка №1-БАЛАНС'!H28+'справка №1-БАЛАНС'!H31</f>
        <v>1786.769486105581</v>
      </c>
      <c r="J11" s="60">
        <f>'справка №1-БАЛАНС'!H29+'справка №1-БАЛАНС'!H32</f>
        <v>-1971.9114313806824</v>
      </c>
      <c r="K11" s="62"/>
      <c r="L11" s="267">
        <f>SUM(C11:K11)</f>
        <v>2195.8580547248985</v>
      </c>
      <c r="M11" s="60">
        <f>'справка №1-БАЛАНС'!H39</f>
        <v>420</v>
      </c>
      <c r="N11" s="123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12.75" customHeight="1">
      <c r="A12" s="18" t="s">
        <v>473</v>
      </c>
      <c r="B12" s="35" t="s">
        <v>474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67">
        <f aca="true" t="shared" si="1" ref="L12:L32">SUM(C12:K12)</f>
        <v>0</v>
      </c>
      <c r="M12" s="61">
        <f t="shared" si="0"/>
        <v>0</v>
      </c>
      <c r="N12" s="77"/>
      <c r="O12" s="78"/>
      <c r="P12" s="78"/>
      <c r="Q12" s="78"/>
      <c r="R12" s="78"/>
      <c r="S12" s="78"/>
      <c r="T12" s="78"/>
      <c r="U12" s="78"/>
      <c r="V12" s="78"/>
      <c r="W12" s="78"/>
    </row>
    <row r="13" spans="1:14" ht="12.75" customHeight="1">
      <c r="A13" s="21" t="s">
        <v>475</v>
      </c>
      <c r="B13" s="16" t="s">
        <v>476</v>
      </c>
      <c r="C13" s="62"/>
      <c r="D13" s="62"/>
      <c r="E13" s="62"/>
      <c r="F13" s="62"/>
      <c r="G13" s="62"/>
      <c r="H13" s="62"/>
      <c r="I13" s="62"/>
      <c r="J13" s="62"/>
      <c r="K13" s="62"/>
      <c r="L13" s="267">
        <f t="shared" si="1"/>
        <v>0</v>
      </c>
      <c r="M13" s="62"/>
      <c r="N13" s="19"/>
    </row>
    <row r="14" spans="1:14" ht="12" customHeight="1">
      <c r="A14" s="21" t="s">
        <v>477</v>
      </c>
      <c r="B14" s="16" t="s">
        <v>478</v>
      </c>
      <c r="C14" s="62"/>
      <c r="D14" s="62"/>
      <c r="E14" s="62"/>
      <c r="F14" s="62"/>
      <c r="G14" s="62"/>
      <c r="H14" s="62"/>
      <c r="I14" s="62"/>
      <c r="J14" s="62"/>
      <c r="K14" s="62"/>
      <c r="L14" s="267">
        <f t="shared" si="1"/>
        <v>0</v>
      </c>
      <c r="M14" s="62"/>
      <c r="N14" s="19"/>
    </row>
    <row r="15" spans="1:23" ht="12">
      <c r="A15" s="18" t="s">
        <v>479</v>
      </c>
      <c r="B15" s="35" t="s">
        <v>480</v>
      </c>
      <c r="C15" s="63">
        <f>C11+C12</f>
        <v>1550</v>
      </c>
      <c r="D15" s="63">
        <f aca="true" t="shared" si="2" ref="D15:M15">D11+D12</f>
        <v>0</v>
      </c>
      <c r="E15" s="63">
        <f t="shared" si="2"/>
        <v>0</v>
      </c>
      <c r="F15" s="63">
        <f t="shared" si="2"/>
        <v>188</v>
      </c>
      <c r="G15" s="63">
        <f t="shared" si="2"/>
        <v>0</v>
      </c>
      <c r="H15" s="63">
        <f t="shared" si="2"/>
        <v>643</v>
      </c>
      <c r="I15" s="63">
        <f t="shared" si="2"/>
        <v>1786.769486105581</v>
      </c>
      <c r="J15" s="63">
        <f t="shared" si="2"/>
        <v>-1971.9114313806824</v>
      </c>
      <c r="K15" s="63">
        <f t="shared" si="2"/>
        <v>0</v>
      </c>
      <c r="L15" s="267">
        <f t="shared" si="1"/>
        <v>2195.8580547248985</v>
      </c>
      <c r="M15" s="63">
        <f t="shared" si="2"/>
        <v>420</v>
      </c>
      <c r="N15" s="77"/>
      <c r="O15" s="78"/>
      <c r="P15" s="78"/>
      <c r="Q15" s="78"/>
      <c r="R15" s="78"/>
      <c r="S15" s="78"/>
      <c r="T15" s="78"/>
      <c r="U15" s="78"/>
      <c r="V15" s="78"/>
      <c r="W15" s="78"/>
    </row>
    <row r="16" spans="1:20" ht="12.75" customHeight="1">
      <c r="A16" s="18" t="s">
        <v>481</v>
      </c>
      <c r="B16" s="42" t="s">
        <v>482</v>
      </c>
      <c r="C16" s="117"/>
      <c r="D16" s="118"/>
      <c r="E16" s="118"/>
      <c r="F16" s="118"/>
      <c r="G16" s="118"/>
      <c r="H16" s="119"/>
      <c r="I16" s="122">
        <f>+'справка №1-БАЛАНС'!G31</f>
        <v>2344</v>
      </c>
      <c r="J16" s="268">
        <f>+'справка №1-БАЛАНС'!G32</f>
        <v>-1112</v>
      </c>
      <c r="K16" s="62"/>
      <c r="L16" s="267">
        <f t="shared" si="1"/>
        <v>1232</v>
      </c>
      <c r="M16" s="62"/>
      <c r="N16" s="77"/>
      <c r="O16" s="78"/>
      <c r="P16" s="78"/>
      <c r="Q16" s="78"/>
      <c r="R16" s="78"/>
      <c r="S16" s="78"/>
      <c r="T16" s="78"/>
    </row>
    <row r="17" spans="1:23" ht="12.75" customHeight="1">
      <c r="A17" s="21" t="s">
        <v>483</v>
      </c>
      <c r="B17" s="16" t="s">
        <v>484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  <c r="J17" s="64">
        <f>J18+J19</f>
        <v>0</v>
      </c>
      <c r="K17" s="64">
        <f t="shared" si="3"/>
        <v>0</v>
      </c>
      <c r="L17" s="267">
        <f t="shared" si="1"/>
        <v>0</v>
      </c>
      <c r="M17" s="64">
        <f>M18+M19</f>
        <v>0</v>
      </c>
      <c r="N17" s="77"/>
      <c r="O17" s="78"/>
      <c r="P17" s="78"/>
      <c r="Q17" s="78"/>
      <c r="R17" s="78"/>
      <c r="S17" s="78"/>
      <c r="T17" s="78"/>
      <c r="U17" s="78"/>
      <c r="V17" s="78"/>
      <c r="W17" s="78"/>
    </row>
    <row r="18" spans="1:14" ht="12" customHeight="1">
      <c r="A18" s="22" t="s">
        <v>485</v>
      </c>
      <c r="B18" s="37" t="s">
        <v>486</v>
      </c>
      <c r="C18" s="62"/>
      <c r="D18" s="62"/>
      <c r="E18" s="62"/>
      <c r="F18" s="62"/>
      <c r="G18" s="62"/>
      <c r="H18" s="62"/>
      <c r="I18" s="62"/>
      <c r="J18" s="62"/>
      <c r="K18" s="62"/>
      <c r="L18" s="267">
        <f t="shared" si="1"/>
        <v>0</v>
      </c>
      <c r="M18" s="62"/>
      <c r="N18" s="19"/>
    </row>
    <row r="19" spans="1:14" ht="12" customHeight="1">
      <c r="A19" s="22" t="s">
        <v>487</v>
      </c>
      <c r="B19" s="37" t="s">
        <v>488</v>
      </c>
      <c r="C19" s="62"/>
      <c r="D19" s="62"/>
      <c r="E19" s="62"/>
      <c r="F19" s="62"/>
      <c r="G19" s="62"/>
      <c r="H19" s="62"/>
      <c r="I19" s="62"/>
      <c r="J19" s="62"/>
      <c r="K19" s="62"/>
      <c r="L19" s="267">
        <f t="shared" si="1"/>
        <v>0</v>
      </c>
      <c r="M19" s="62"/>
      <c r="N19" s="19"/>
    </row>
    <row r="20" spans="1:14" ht="12.75" customHeight="1">
      <c r="A20" s="21" t="s">
        <v>489</v>
      </c>
      <c r="B20" s="16" t="s">
        <v>490</v>
      </c>
      <c r="C20" s="62"/>
      <c r="D20" s="62"/>
      <c r="E20" s="62"/>
      <c r="F20" s="62"/>
      <c r="G20" s="62"/>
      <c r="H20" s="62"/>
      <c r="I20" s="62"/>
      <c r="J20" s="62"/>
      <c r="K20" s="62"/>
      <c r="L20" s="267">
        <f t="shared" si="1"/>
        <v>0</v>
      </c>
      <c r="M20" s="62"/>
      <c r="N20" s="19"/>
    </row>
    <row r="21" spans="1:23" ht="23.25" customHeight="1">
      <c r="A21" s="21" t="s">
        <v>491</v>
      </c>
      <c r="B21" s="16" t="s">
        <v>492</v>
      </c>
      <c r="C21" s="61">
        <f>C22-C23</f>
        <v>0</v>
      </c>
      <c r="D21" s="61">
        <f aca="true" t="shared" si="4" ref="D21:M21">D22-D23</f>
        <v>0</v>
      </c>
      <c r="E21" s="61">
        <f t="shared" si="4"/>
        <v>23881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67">
        <f t="shared" si="1"/>
        <v>23881</v>
      </c>
      <c r="M21" s="61">
        <f t="shared" si="4"/>
        <v>0</v>
      </c>
      <c r="N21" s="77"/>
      <c r="O21" s="78"/>
      <c r="P21" s="78"/>
      <c r="Q21" s="78"/>
      <c r="R21" s="78"/>
      <c r="S21" s="78"/>
      <c r="T21" s="78"/>
      <c r="U21" s="78"/>
      <c r="V21" s="78"/>
      <c r="W21" s="78"/>
    </row>
    <row r="22" spans="1:14" ht="12">
      <c r="A22" s="21" t="s">
        <v>493</v>
      </c>
      <c r="B22" s="16" t="s">
        <v>494</v>
      </c>
      <c r="C22" s="120"/>
      <c r="D22" s="120"/>
      <c r="E22" s="120">
        <v>23881</v>
      </c>
      <c r="F22" s="120"/>
      <c r="G22" s="120"/>
      <c r="H22" s="120"/>
      <c r="I22" s="120"/>
      <c r="J22" s="120"/>
      <c r="K22" s="120"/>
      <c r="L22" s="267">
        <f t="shared" si="1"/>
        <v>23881</v>
      </c>
      <c r="M22" s="120"/>
      <c r="N22" s="19"/>
    </row>
    <row r="23" spans="1:14" ht="12">
      <c r="A23" s="21" t="s">
        <v>495</v>
      </c>
      <c r="B23" s="16" t="s">
        <v>496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267">
        <f t="shared" si="1"/>
        <v>0</v>
      </c>
      <c r="M23" s="120"/>
      <c r="N23" s="19"/>
    </row>
    <row r="24" spans="1:23" ht="22.5" customHeight="1">
      <c r="A24" s="21" t="s">
        <v>497</v>
      </c>
      <c r="B24" s="16" t="s">
        <v>498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67">
        <f t="shared" si="1"/>
        <v>0</v>
      </c>
      <c r="M24" s="61">
        <f t="shared" si="5"/>
        <v>0</v>
      </c>
      <c r="N24" s="77"/>
      <c r="O24" s="78"/>
      <c r="P24" s="78"/>
      <c r="Q24" s="78"/>
      <c r="R24" s="78"/>
      <c r="S24" s="78"/>
      <c r="T24" s="78"/>
      <c r="U24" s="78"/>
      <c r="V24" s="78"/>
      <c r="W24" s="78"/>
    </row>
    <row r="25" spans="1:14" ht="12">
      <c r="A25" s="21" t="s">
        <v>493</v>
      </c>
      <c r="B25" s="16" t="s">
        <v>499</v>
      </c>
      <c r="C25" s="120"/>
      <c r="D25" s="120"/>
      <c r="E25" s="120"/>
      <c r="F25" s="120"/>
      <c r="G25" s="120"/>
      <c r="H25" s="120"/>
      <c r="I25" s="120"/>
      <c r="J25" s="120"/>
      <c r="K25" s="120"/>
      <c r="L25" s="267">
        <f t="shared" si="1"/>
        <v>0</v>
      </c>
      <c r="M25" s="120"/>
      <c r="N25" s="19"/>
    </row>
    <row r="26" spans="1:14" ht="12">
      <c r="A26" s="21" t="s">
        <v>495</v>
      </c>
      <c r="B26" s="16" t="s">
        <v>500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267">
        <f t="shared" si="1"/>
        <v>0</v>
      </c>
      <c r="M26" s="120"/>
      <c r="N26" s="19"/>
    </row>
    <row r="27" spans="1:14" ht="12">
      <c r="A27" s="21" t="s">
        <v>501</v>
      </c>
      <c r="B27" s="16" t="s">
        <v>502</v>
      </c>
      <c r="C27" s="62"/>
      <c r="D27" s="62"/>
      <c r="E27" s="62"/>
      <c r="F27" s="62"/>
      <c r="G27" s="62"/>
      <c r="H27" s="62"/>
      <c r="I27" s="62"/>
      <c r="J27" s="62"/>
      <c r="K27" s="62"/>
      <c r="L27" s="267">
        <f t="shared" si="1"/>
        <v>0</v>
      </c>
      <c r="M27" s="62"/>
      <c r="N27" s="19"/>
    </row>
    <row r="28" spans="1:14" ht="12">
      <c r="A28" s="21" t="s">
        <v>503</v>
      </c>
      <c r="B28" s="16" t="s">
        <v>504</v>
      </c>
      <c r="C28" s="62"/>
      <c r="D28" s="62"/>
      <c r="E28" s="62"/>
      <c r="F28" s="62"/>
      <c r="G28" s="62"/>
      <c r="H28" s="62"/>
      <c r="I28" s="62">
        <v>-182</v>
      </c>
      <c r="J28" s="62">
        <v>763</v>
      </c>
      <c r="K28" s="62"/>
      <c r="L28" s="267">
        <f t="shared" si="1"/>
        <v>581</v>
      </c>
      <c r="M28" s="62">
        <v>3592</v>
      </c>
      <c r="N28" s="19"/>
    </row>
    <row r="29" spans="1:23" ht="14.25" customHeight="1">
      <c r="A29" s="18" t="s">
        <v>505</v>
      </c>
      <c r="B29" s="35" t="s">
        <v>506</v>
      </c>
      <c r="C29" s="61">
        <f>C17+C20+C21+C24+C28+C27+C15+C16</f>
        <v>1550</v>
      </c>
      <c r="D29" s="61">
        <f aca="true" t="shared" si="6" ref="D29:M29">D17+D20+D21+D24+D28+D27+D15+D16</f>
        <v>0</v>
      </c>
      <c r="E29" s="61">
        <f t="shared" si="6"/>
        <v>23881</v>
      </c>
      <c r="F29" s="61">
        <f t="shared" si="6"/>
        <v>188</v>
      </c>
      <c r="G29" s="61">
        <f t="shared" si="6"/>
        <v>0</v>
      </c>
      <c r="H29" s="61">
        <f t="shared" si="6"/>
        <v>643</v>
      </c>
      <c r="I29" s="61">
        <f t="shared" si="6"/>
        <v>3948.769486105581</v>
      </c>
      <c r="J29" s="61">
        <f t="shared" si="6"/>
        <v>-2320.911431380682</v>
      </c>
      <c r="K29" s="61">
        <f t="shared" si="6"/>
        <v>0</v>
      </c>
      <c r="L29" s="267">
        <f t="shared" si="1"/>
        <v>27889.8580547249</v>
      </c>
      <c r="M29" s="61">
        <f t="shared" si="6"/>
        <v>4012</v>
      </c>
      <c r="N29" s="123"/>
      <c r="O29" s="78"/>
      <c r="P29" s="78"/>
      <c r="Q29" s="78"/>
      <c r="R29" s="78"/>
      <c r="S29" s="78"/>
      <c r="T29" s="78"/>
      <c r="U29" s="78"/>
      <c r="V29" s="78"/>
      <c r="W29" s="78"/>
    </row>
    <row r="30" spans="1:14" ht="23.25" customHeight="1">
      <c r="A30" s="21" t="s">
        <v>507</v>
      </c>
      <c r="B30" s="16" t="s">
        <v>508</v>
      </c>
      <c r="C30" s="62"/>
      <c r="D30" s="62"/>
      <c r="E30" s="62"/>
      <c r="F30" s="62"/>
      <c r="G30" s="62"/>
      <c r="H30" s="62"/>
      <c r="I30" s="62"/>
      <c r="J30" s="62"/>
      <c r="K30" s="62"/>
      <c r="L30" s="267">
        <f t="shared" si="1"/>
        <v>0</v>
      </c>
      <c r="M30" s="62"/>
      <c r="N30" s="19"/>
    </row>
    <row r="31" spans="1:14" ht="24" customHeight="1">
      <c r="A31" s="21" t="s">
        <v>509</v>
      </c>
      <c r="B31" s="16" t="s">
        <v>510</v>
      </c>
      <c r="C31" s="62"/>
      <c r="D31" s="62"/>
      <c r="E31" s="62"/>
      <c r="F31" s="62"/>
      <c r="G31" s="62"/>
      <c r="H31" s="62"/>
      <c r="I31" s="62"/>
      <c r="J31" s="62"/>
      <c r="K31" s="62"/>
      <c r="L31" s="267">
        <f t="shared" si="1"/>
        <v>0</v>
      </c>
      <c r="M31" s="62"/>
      <c r="N31" s="19"/>
    </row>
    <row r="32" spans="1:23" ht="23.25" customHeight="1">
      <c r="A32" s="18" t="s">
        <v>511</v>
      </c>
      <c r="B32" s="35" t="s">
        <v>512</v>
      </c>
      <c r="C32" s="61">
        <f aca="true" t="shared" si="7" ref="C32:K32">C29+C30+C31</f>
        <v>1550</v>
      </c>
      <c r="D32" s="61">
        <f t="shared" si="7"/>
        <v>0</v>
      </c>
      <c r="E32" s="61">
        <f t="shared" si="7"/>
        <v>23881</v>
      </c>
      <c r="F32" s="61">
        <f t="shared" si="7"/>
        <v>188</v>
      </c>
      <c r="G32" s="61">
        <f t="shared" si="7"/>
        <v>0</v>
      </c>
      <c r="H32" s="61">
        <f t="shared" si="7"/>
        <v>643</v>
      </c>
      <c r="I32" s="61">
        <f t="shared" si="7"/>
        <v>3948.769486105581</v>
      </c>
      <c r="J32" s="61">
        <f t="shared" si="7"/>
        <v>-2320.911431380682</v>
      </c>
      <c r="K32" s="61">
        <f t="shared" si="7"/>
        <v>0</v>
      </c>
      <c r="L32" s="267">
        <f t="shared" si="1"/>
        <v>27889.8580547249</v>
      </c>
      <c r="M32" s="61">
        <f>M29+M30+M31</f>
        <v>4012</v>
      </c>
      <c r="N32" s="77"/>
      <c r="O32" s="78"/>
      <c r="P32" s="78"/>
      <c r="Q32" s="78"/>
      <c r="R32" s="78"/>
      <c r="S32" s="78"/>
      <c r="T32" s="78"/>
      <c r="U32" s="78"/>
      <c r="V32" s="78"/>
      <c r="W32" s="78"/>
    </row>
    <row r="33" spans="1:14" ht="14.25" customHeight="1">
      <c r="A33" s="269"/>
      <c r="B33" s="270"/>
      <c r="C33" s="23"/>
      <c r="D33" s="23"/>
      <c r="E33" s="23"/>
      <c r="F33" s="23"/>
      <c r="G33" s="23"/>
      <c r="H33" s="23"/>
      <c r="I33" s="23"/>
      <c r="J33" s="23"/>
      <c r="K33" s="23"/>
      <c r="L33" s="271"/>
      <c r="M33" s="271"/>
      <c r="N33" s="324"/>
    </row>
    <row r="34" spans="1:14" ht="23.25" customHeight="1">
      <c r="A34" s="302" t="s">
        <v>534</v>
      </c>
      <c r="B34" s="270"/>
      <c r="C34" s="23"/>
      <c r="D34" s="24" t="s">
        <v>523</v>
      </c>
      <c r="E34" s="23"/>
      <c r="F34" s="23"/>
      <c r="G34" s="23"/>
      <c r="H34" s="23"/>
      <c r="I34" s="23"/>
      <c r="J34" s="24" t="s">
        <v>524</v>
      </c>
      <c r="K34" s="23"/>
      <c r="L34" s="271"/>
      <c r="M34" s="272"/>
      <c r="N34" s="324"/>
    </row>
    <row r="35" spans="1:14" ht="12">
      <c r="A35" s="302"/>
      <c r="B35" s="38"/>
      <c r="C35" s="24"/>
      <c r="D35" s="24"/>
      <c r="E35" s="24"/>
      <c r="F35" s="606"/>
      <c r="G35" s="606"/>
      <c r="H35" s="606"/>
      <c r="I35" s="606"/>
      <c r="J35" s="24"/>
      <c r="K35" s="24"/>
      <c r="L35" s="606"/>
      <c r="M35" s="606"/>
      <c r="N35" s="19"/>
    </row>
    <row r="36" spans="1:13" ht="12">
      <c r="A36" s="273"/>
      <c r="B36" s="274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</row>
    <row r="37" spans="1:13" ht="12">
      <c r="A37" s="273"/>
      <c r="B37" s="274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</row>
    <row r="38" spans="1:13" ht="12">
      <c r="A38" s="273"/>
      <c r="B38" s="274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</row>
    <row r="39" spans="1:13" ht="12">
      <c r="A39" s="273"/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8">
    <mergeCell ref="B5:E5"/>
    <mergeCell ref="A1:M1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1968503937007874" right="0" top="0.3937007874015748" bottom="0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B232"/>
  <sheetViews>
    <sheetView workbookViewId="0" topLeftCell="A22">
      <selection activeCell="B45" sqref="B45"/>
    </sheetView>
  </sheetViews>
  <sheetFormatPr defaultColWidth="9.00390625" defaultRowHeight="12.75"/>
  <cols>
    <col min="1" max="1" width="4.125" style="337" customWidth="1"/>
    <col min="2" max="2" width="25.875" style="337" customWidth="1"/>
    <col min="3" max="3" width="9.25390625" style="337" customWidth="1"/>
    <col min="4" max="6" width="9.375" style="337" customWidth="1"/>
    <col min="7" max="7" width="8.875" style="337" customWidth="1"/>
    <col min="8" max="8" width="7.00390625" style="337" customWidth="1"/>
    <col min="9" max="9" width="7.25390625" style="337" customWidth="1"/>
    <col min="10" max="10" width="9.75390625" style="337" customWidth="1"/>
    <col min="11" max="11" width="9.25390625" style="337" customWidth="1"/>
    <col min="12" max="12" width="10.75390625" style="337" customWidth="1"/>
    <col min="13" max="13" width="9.75390625" style="337" customWidth="1"/>
    <col min="14" max="14" width="8.375" style="337" customWidth="1"/>
    <col min="15" max="15" width="9.00390625" style="337" customWidth="1"/>
    <col min="16" max="16" width="7.875" style="337" customWidth="1"/>
    <col min="17" max="17" width="9.875" style="337" customWidth="1"/>
    <col min="18" max="18" width="9.125" style="337" customWidth="1"/>
    <col min="19" max="16384" width="10.75390625" style="337" customWidth="1"/>
  </cols>
  <sheetData>
    <row r="1" spans="1:18" ht="12">
      <c r="A1" s="335"/>
      <c r="B1" s="336" t="s">
        <v>539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5"/>
      <c r="N1" s="335"/>
      <c r="O1" s="335"/>
      <c r="P1" s="335"/>
      <c r="Q1" s="335"/>
      <c r="R1" s="335"/>
    </row>
    <row r="2" spans="1:18" ht="16.5" customHeight="1">
      <c r="A2" s="610" t="s">
        <v>540</v>
      </c>
      <c r="B2" s="611"/>
      <c r="C2" s="338"/>
      <c r="D2" s="338"/>
      <c r="E2" s="571" t="str">
        <f>'[1]справка №1-БАЛАНС'!E3</f>
        <v>"АЛМА ТУР-БГ"АД</v>
      </c>
      <c r="F2" s="612"/>
      <c r="G2" s="612"/>
      <c r="H2" s="338"/>
      <c r="I2" s="339"/>
      <c r="J2" s="339"/>
      <c r="K2" s="339"/>
      <c r="L2" s="339"/>
      <c r="M2" s="613" t="s">
        <v>2</v>
      </c>
      <c r="N2" s="614"/>
      <c r="O2" s="614"/>
      <c r="P2" s="615">
        <f>'[1]справка №1-БАЛАНС'!H3</f>
        <v>831758428</v>
      </c>
      <c r="Q2" s="615"/>
      <c r="R2" s="340"/>
    </row>
    <row r="3" spans="1:18" ht="15">
      <c r="A3" s="610" t="s">
        <v>541</v>
      </c>
      <c r="B3" s="611"/>
      <c r="C3" s="341"/>
      <c r="D3" s="341"/>
      <c r="E3" s="571" t="s">
        <v>884</v>
      </c>
      <c r="F3" s="616"/>
      <c r="G3" s="616"/>
      <c r="H3" s="342"/>
      <c r="I3" s="342"/>
      <c r="J3" s="342"/>
      <c r="K3" s="342"/>
      <c r="L3" s="342"/>
      <c r="M3" s="617" t="s">
        <v>542</v>
      </c>
      <c r="N3" s="617"/>
      <c r="O3" s="343"/>
      <c r="P3" s="618" t="str">
        <f>'[1]справка №1-БАЛАНС'!H4</f>
        <v> </v>
      </c>
      <c r="Q3" s="618"/>
      <c r="R3" s="197"/>
    </row>
    <row r="4" spans="1:18" ht="12.75">
      <c r="A4" s="344" t="s">
        <v>543</v>
      </c>
      <c r="B4" s="345"/>
      <c r="C4" s="345"/>
      <c r="D4" s="342"/>
      <c r="E4" s="619"/>
      <c r="F4" s="620"/>
      <c r="G4" s="620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544</v>
      </c>
    </row>
    <row r="5" spans="1:18" s="348" customFormat="1" ht="30.75" customHeight="1">
      <c r="A5" s="621" t="s">
        <v>455</v>
      </c>
      <c r="B5" s="622"/>
      <c r="C5" s="625" t="s">
        <v>5</v>
      </c>
      <c r="D5" s="347" t="s">
        <v>545</v>
      </c>
      <c r="E5" s="347"/>
      <c r="F5" s="347"/>
      <c r="G5" s="347"/>
      <c r="H5" s="347" t="s">
        <v>546</v>
      </c>
      <c r="I5" s="347"/>
      <c r="J5" s="627" t="s">
        <v>547</v>
      </c>
      <c r="K5" s="347" t="s">
        <v>548</v>
      </c>
      <c r="L5" s="347"/>
      <c r="M5" s="347"/>
      <c r="N5" s="347"/>
      <c r="O5" s="347" t="s">
        <v>546</v>
      </c>
      <c r="P5" s="347"/>
      <c r="Q5" s="627" t="s">
        <v>549</v>
      </c>
      <c r="R5" s="627" t="s">
        <v>550</v>
      </c>
    </row>
    <row r="6" spans="1:18" s="348" customFormat="1" ht="48">
      <c r="A6" s="623"/>
      <c r="B6" s="624"/>
      <c r="C6" s="626"/>
      <c r="D6" s="349" t="s">
        <v>551</v>
      </c>
      <c r="E6" s="349" t="s">
        <v>552</v>
      </c>
      <c r="F6" s="349" t="s">
        <v>553</v>
      </c>
      <c r="G6" s="349" t="s">
        <v>554</v>
      </c>
      <c r="H6" s="349" t="s">
        <v>555</v>
      </c>
      <c r="I6" s="349" t="s">
        <v>556</v>
      </c>
      <c r="J6" s="628"/>
      <c r="K6" s="349" t="s">
        <v>551</v>
      </c>
      <c r="L6" s="349" t="s">
        <v>557</v>
      </c>
      <c r="M6" s="349" t="s">
        <v>558</v>
      </c>
      <c r="N6" s="349" t="s">
        <v>559</v>
      </c>
      <c r="O6" s="349" t="s">
        <v>555</v>
      </c>
      <c r="P6" s="349" t="s">
        <v>556</v>
      </c>
      <c r="Q6" s="628"/>
      <c r="R6" s="628"/>
    </row>
    <row r="7" spans="1:18" s="348" customFormat="1" ht="12">
      <c r="A7" s="350" t="s">
        <v>560</v>
      </c>
      <c r="B7" s="350"/>
      <c r="C7" s="351" t="s">
        <v>12</v>
      </c>
      <c r="D7" s="349">
        <v>1</v>
      </c>
      <c r="E7" s="349">
        <v>2</v>
      </c>
      <c r="F7" s="349">
        <v>3</v>
      </c>
      <c r="G7" s="349">
        <v>4</v>
      </c>
      <c r="H7" s="349">
        <v>5</v>
      </c>
      <c r="I7" s="349">
        <v>6</v>
      </c>
      <c r="J7" s="349">
        <v>7</v>
      </c>
      <c r="K7" s="349">
        <v>8</v>
      </c>
      <c r="L7" s="349">
        <v>9</v>
      </c>
      <c r="M7" s="349">
        <v>10</v>
      </c>
      <c r="N7" s="349">
        <v>11</v>
      </c>
      <c r="O7" s="349">
        <v>12</v>
      </c>
      <c r="P7" s="349">
        <v>13</v>
      </c>
      <c r="Q7" s="349">
        <v>14</v>
      </c>
      <c r="R7" s="349">
        <v>15</v>
      </c>
    </row>
    <row r="8" spans="1:18" ht="27" customHeight="1">
      <c r="A8" s="352" t="s">
        <v>561</v>
      </c>
      <c r="B8" s="353" t="s">
        <v>562</v>
      </c>
      <c r="C8" s="354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</row>
    <row r="9" spans="1:28" ht="12">
      <c r="A9" s="356" t="s">
        <v>563</v>
      </c>
      <c r="B9" s="356" t="s">
        <v>564</v>
      </c>
      <c r="C9" s="357" t="s">
        <v>565</v>
      </c>
      <c r="D9" s="358">
        <v>8305</v>
      </c>
      <c r="E9" s="358">
        <f>173+6948+25</f>
        <v>7146</v>
      </c>
      <c r="F9" s="358"/>
      <c r="G9" s="359">
        <f aca="true" t="shared" si="0" ref="G9:G25">D9+E9-F9</f>
        <v>15451</v>
      </c>
      <c r="H9" s="360">
        <v>2554</v>
      </c>
      <c r="I9" s="360"/>
      <c r="J9" s="359">
        <f aca="true" t="shared" si="1" ref="J9:J25">G9+H9-I9</f>
        <v>18005</v>
      </c>
      <c r="K9" s="360"/>
      <c r="L9" s="360"/>
      <c r="M9" s="360"/>
      <c r="N9" s="359">
        <f aca="true" t="shared" si="2" ref="N9:N25">K9+L9-M9</f>
        <v>0</v>
      </c>
      <c r="O9" s="360"/>
      <c r="P9" s="360"/>
      <c r="Q9" s="359">
        <f aca="true" t="shared" si="3" ref="Q9:Q25">N9+O9-P9</f>
        <v>0</v>
      </c>
      <c r="R9" s="359">
        <f aca="true" t="shared" si="4" ref="R9:R25">J9-Q9</f>
        <v>18005</v>
      </c>
      <c r="S9" s="361"/>
      <c r="T9" s="361"/>
      <c r="U9" s="361"/>
      <c r="V9" s="361"/>
      <c r="W9" s="361"/>
      <c r="X9" s="361"/>
      <c r="Y9" s="361"/>
      <c r="Z9" s="361"/>
      <c r="AA9" s="361"/>
      <c r="AB9" s="361"/>
    </row>
    <row r="10" spans="1:28" ht="12">
      <c r="A10" s="356" t="s">
        <v>566</v>
      </c>
      <c r="B10" s="356" t="s">
        <v>567</v>
      </c>
      <c r="C10" s="357" t="s">
        <v>568</v>
      </c>
      <c r="D10" s="358">
        <v>10740</v>
      </c>
      <c r="E10" s="358"/>
      <c r="F10" s="358"/>
      <c r="G10" s="359">
        <f t="shared" si="0"/>
        <v>10740</v>
      </c>
      <c r="H10" s="360">
        <v>21327</v>
      </c>
      <c r="I10" s="360"/>
      <c r="J10" s="359">
        <f t="shared" si="1"/>
        <v>32067</v>
      </c>
      <c r="K10" s="360"/>
      <c r="L10" s="360">
        <f>416+110</f>
        <v>526</v>
      </c>
      <c r="M10" s="360"/>
      <c r="N10" s="359">
        <f t="shared" si="2"/>
        <v>526</v>
      </c>
      <c r="O10" s="360"/>
      <c r="P10" s="360"/>
      <c r="Q10" s="359">
        <f t="shared" si="3"/>
        <v>526</v>
      </c>
      <c r="R10" s="359">
        <f t="shared" si="4"/>
        <v>31541</v>
      </c>
      <c r="S10" s="361"/>
      <c r="T10" s="361"/>
      <c r="U10" s="361"/>
      <c r="V10" s="361"/>
      <c r="W10" s="361"/>
      <c r="X10" s="361"/>
      <c r="Y10" s="361"/>
      <c r="Z10" s="361"/>
      <c r="AA10" s="361"/>
      <c r="AB10" s="361"/>
    </row>
    <row r="11" spans="1:28" ht="12">
      <c r="A11" s="356" t="s">
        <v>569</v>
      </c>
      <c r="B11" s="356" t="s">
        <v>570</v>
      </c>
      <c r="C11" s="357" t="s">
        <v>571</v>
      </c>
      <c r="D11" s="358">
        <v>116</v>
      </c>
      <c r="E11" s="358"/>
      <c r="F11" s="358"/>
      <c r="G11" s="359">
        <f t="shared" si="0"/>
        <v>116</v>
      </c>
      <c r="H11" s="360"/>
      <c r="I11" s="360"/>
      <c r="J11" s="359">
        <f t="shared" si="1"/>
        <v>116</v>
      </c>
      <c r="K11" s="360"/>
      <c r="L11" s="360">
        <v>25</v>
      </c>
      <c r="M11" s="360"/>
      <c r="N11" s="359">
        <f t="shared" si="2"/>
        <v>25</v>
      </c>
      <c r="O11" s="360"/>
      <c r="P11" s="360"/>
      <c r="Q11" s="359">
        <f t="shared" si="3"/>
        <v>25</v>
      </c>
      <c r="R11" s="359">
        <f t="shared" si="4"/>
        <v>91</v>
      </c>
      <c r="S11" s="361"/>
      <c r="T11" s="361"/>
      <c r="U11" s="361"/>
      <c r="V11" s="361"/>
      <c r="W11" s="361"/>
      <c r="X11" s="361"/>
      <c r="Y11" s="361"/>
      <c r="Z11" s="361"/>
      <c r="AA11" s="361"/>
      <c r="AB11" s="361"/>
    </row>
    <row r="12" spans="1:28" ht="12">
      <c r="A12" s="356" t="s">
        <v>572</v>
      </c>
      <c r="B12" s="356" t="s">
        <v>573</v>
      </c>
      <c r="C12" s="357" t="s">
        <v>574</v>
      </c>
      <c r="D12" s="358"/>
      <c r="E12" s="358"/>
      <c r="F12" s="358"/>
      <c r="G12" s="359">
        <f t="shared" si="0"/>
        <v>0</v>
      </c>
      <c r="H12" s="360"/>
      <c r="I12" s="360"/>
      <c r="J12" s="359">
        <f t="shared" si="1"/>
        <v>0</v>
      </c>
      <c r="K12" s="360"/>
      <c r="L12" s="360"/>
      <c r="M12" s="360"/>
      <c r="N12" s="359">
        <f t="shared" si="2"/>
        <v>0</v>
      </c>
      <c r="O12" s="360"/>
      <c r="P12" s="360"/>
      <c r="Q12" s="359">
        <f t="shared" si="3"/>
        <v>0</v>
      </c>
      <c r="R12" s="359">
        <f t="shared" si="4"/>
        <v>0</v>
      </c>
      <c r="S12" s="361"/>
      <c r="T12" s="361"/>
      <c r="U12" s="361"/>
      <c r="V12" s="361"/>
      <c r="W12" s="361"/>
      <c r="X12" s="361"/>
      <c r="Y12" s="361"/>
      <c r="Z12" s="361"/>
      <c r="AA12" s="361"/>
      <c r="AB12" s="361"/>
    </row>
    <row r="13" spans="1:28" ht="12">
      <c r="A13" s="356" t="s">
        <v>575</v>
      </c>
      <c r="B13" s="356" t="s">
        <v>576</v>
      </c>
      <c r="C13" s="357" t="s">
        <v>577</v>
      </c>
      <c r="D13" s="358">
        <v>1332</v>
      </c>
      <c r="E13" s="358"/>
      <c r="F13" s="358"/>
      <c r="G13" s="359">
        <f t="shared" si="0"/>
        <v>1332</v>
      </c>
      <c r="H13" s="360"/>
      <c r="I13" s="360"/>
      <c r="J13" s="359">
        <f t="shared" si="1"/>
        <v>1332</v>
      </c>
      <c r="K13" s="360"/>
      <c r="L13" s="360">
        <v>306</v>
      </c>
      <c r="M13" s="360"/>
      <c r="N13" s="359">
        <f t="shared" si="2"/>
        <v>306</v>
      </c>
      <c r="O13" s="360"/>
      <c r="P13" s="360"/>
      <c r="Q13" s="359">
        <f t="shared" si="3"/>
        <v>306</v>
      </c>
      <c r="R13" s="359">
        <f t="shared" si="4"/>
        <v>1026</v>
      </c>
      <c r="S13" s="361"/>
      <c r="T13" s="361"/>
      <c r="U13" s="361"/>
      <c r="V13" s="361"/>
      <c r="W13" s="361"/>
      <c r="X13" s="361"/>
      <c r="Y13" s="361"/>
      <c r="Z13" s="361"/>
      <c r="AA13" s="361"/>
      <c r="AB13" s="361"/>
    </row>
    <row r="14" spans="1:28" ht="12">
      <c r="A14" s="356" t="s">
        <v>578</v>
      </c>
      <c r="B14" s="356" t="s">
        <v>579</v>
      </c>
      <c r="C14" s="357" t="s">
        <v>580</v>
      </c>
      <c r="D14" s="358">
        <v>346</v>
      </c>
      <c r="E14" s="358"/>
      <c r="F14" s="358"/>
      <c r="G14" s="359">
        <f t="shared" si="0"/>
        <v>346</v>
      </c>
      <c r="H14" s="360"/>
      <c r="I14" s="360"/>
      <c r="J14" s="359">
        <f t="shared" si="1"/>
        <v>346</v>
      </c>
      <c r="K14" s="360"/>
      <c r="L14" s="360">
        <v>104</v>
      </c>
      <c r="M14" s="360"/>
      <c r="N14" s="359">
        <f t="shared" si="2"/>
        <v>104</v>
      </c>
      <c r="O14" s="360"/>
      <c r="P14" s="360"/>
      <c r="Q14" s="359">
        <f t="shared" si="3"/>
        <v>104</v>
      </c>
      <c r="R14" s="359">
        <f t="shared" si="4"/>
        <v>242</v>
      </c>
      <c r="S14" s="361"/>
      <c r="T14" s="361"/>
      <c r="U14" s="361"/>
      <c r="V14" s="361"/>
      <c r="W14" s="361"/>
      <c r="X14" s="361"/>
      <c r="Y14" s="361"/>
      <c r="Z14" s="361"/>
      <c r="AA14" s="361"/>
      <c r="AB14" s="361"/>
    </row>
    <row r="15" spans="1:28" s="368" customFormat="1" ht="36">
      <c r="A15" s="362" t="s">
        <v>581</v>
      </c>
      <c r="B15" s="363" t="s">
        <v>582</v>
      </c>
      <c r="C15" s="364" t="s">
        <v>583</v>
      </c>
      <c r="D15" s="365">
        <v>1080</v>
      </c>
      <c r="E15" s="365">
        <v>5247</v>
      </c>
      <c r="F15" s="365"/>
      <c r="G15" s="359">
        <f t="shared" si="0"/>
        <v>6327</v>
      </c>
      <c r="H15" s="366"/>
      <c r="I15" s="366"/>
      <c r="J15" s="359">
        <f t="shared" si="1"/>
        <v>6327</v>
      </c>
      <c r="K15" s="366"/>
      <c r="L15" s="366"/>
      <c r="M15" s="366"/>
      <c r="N15" s="359">
        <f t="shared" si="2"/>
        <v>0</v>
      </c>
      <c r="O15" s="366"/>
      <c r="P15" s="366"/>
      <c r="Q15" s="359">
        <f t="shared" si="3"/>
        <v>0</v>
      </c>
      <c r="R15" s="359">
        <f t="shared" si="4"/>
        <v>6327</v>
      </c>
      <c r="S15" s="367"/>
      <c r="T15" s="367"/>
      <c r="U15" s="367"/>
      <c r="V15" s="367"/>
      <c r="W15" s="367"/>
      <c r="X15" s="367"/>
      <c r="Y15" s="367"/>
      <c r="Z15" s="367"/>
      <c r="AA15" s="367"/>
      <c r="AB15" s="367"/>
    </row>
    <row r="16" spans="1:28" ht="12">
      <c r="A16" s="356" t="s">
        <v>584</v>
      </c>
      <c r="B16" s="369" t="s">
        <v>585</v>
      </c>
      <c r="C16" s="357" t="s">
        <v>586</v>
      </c>
      <c r="D16" s="358">
        <v>215</v>
      </c>
      <c r="E16" s="358">
        <v>263</v>
      </c>
      <c r="F16" s="358"/>
      <c r="G16" s="359">
        <f t="shared" si="0"/>
        <v>478</v>
      </c>
      <c r="H16" s="360"/>
      <c r="I16" s="360"/>
      <c r="J16" s="359">
        <f t="shared" si="1"/>
        <v>478</v>
      </c>
      <c r="K16" s="360"/>
      <c r="L16" s="360">
        <v>80</v>
      </c>
      <c r="M16" s="360"/>
      <c r="N16" s="359">
        <f t="shared" si="2"/>
        <v>80</v>
      </c>
      <c r="O16" s="360"/>
      <c r="P16" s="360"/>
      <c r="Q16" s="359">
        <f t="shared" si="3"/>
        <v>80</v>
      </c>
      <c r="R16" s="359">
        <f t="shared" si="4"/>
        <v>398</v>
      </c>
      <c r="S16" s="361"/>
      <c r="T16" s="361"/>
      <c r="U16" s="361"/>
      <c r="V16" s="361"/>
      <c r="W16" s="361"/>
      <c r="X16" s="361"/>
      <c r="Y16" s="361"/>
      <c r="Z16" s="361"/>
      <c r="AA16" s="361"/>
      <c r="AB16" s="361"/>
    </row>
    <row r="17" spans="1:28" ht="12">
      <c r="A17" s="356"/>
      <c r="B17" s="370" t="s">
        <v>587</v>
      </c>
      <c r="C17" s="371" t="s">
        <v>588</v>
      </c>
      <c r="D17" s="372">
        <f>SUM(D9:D16)</f>
        <v>22134</v>
      </c>
      <c r="E17" s="372">
        <f>SUM(E9:E16)</f>
        <v>12656</v>
      </c>
      <c r="F17" s="372">
        <f>SUM(F9:F16)</f>
        <v>0</v>
      </c>
      <c r="G17" s="359">
        <f t="shared" si="0"/>
        <v>34790</v>
      </c>
      <c r="H17" s="373">
        <f>SUM(H9:H16)</f>
        <v>23881</v>
      </c>
      <c r="I17" s="373">
        <f>SUM(I9:I16)</f>
        <v>0</v>
      </c>
      <c r="J17" s="359">
        <f t="shared" si="1"/>
        <v>58671</v>
      </c>
      <c r="K17" s="373">
        <f>SUM(K9:K16)</f>
        <v>0</v>
      </c>
      <c r="L17" s="373">
        <f>SUM(L9:L16)</f>
        <v>1041</v>
      </c>
      <c r="M17" s="373">
        <f>SUM(M9:M16)</f>
        <v>0</v>
      </c>
      <c r="N17" s="359">
        <f t="shared" si="2"/>
        <v>1041</v>
      </c>
      <c r="O17" s="373">
        <f>SUM(O9:O16)</f>
        <v>0</v>
      </c>
      <c r="P17" s="373">
        <f>SUM(P9:P16)</f>
        <v>0</v>
      </c>
      <c r="Q17" s="359">
        <f t="shared" si="3"/>
        <v>1041</v>
      </c>
      <c r="R17" s="359">
        <f t="shared" si="4"/>
        <v>57630</v>
      </c>
      <c r="S17" s="361"/>
      <c r="T17" s="361"/>
      <c r="U17" s="361"/>
      <c r="V17" s="361"/>
      <c r="W17" s="361"/>
      <c r="X17" s="361"/>
      <c r="Y17" s="361"/>
      <c r="Z17" s="361"/>
      <c r="AA17" s="361"/>
      <c r="AB17" s="361"/>
    </row>
    <row r="18" spans="1:28" ht="12">
      <c r="A18" s="374" t="s">
        <v>589</v>
      </c>
      <c r="B18" s="375" t="s">
        <v>590</v>
      </c>
      <c r="C18" s="371" t="s">
        <v>591</v>
      </c>
      <c r="D18" s="376"/>
      <c r="E18" s="376"/>
      <c r="F18" s="376"/>
      <c r="G18" s="359">
        <f t="shared" si="0"/>
        <v>0</v>
      </c>
      <c r="H18" s="377"/>
      <c r="I18" s="377"/>
      <c r="J18" s="359">
        <f t="shared" si="1"/>
        <v>0</v>
      </c>
      <c r="K18" s="377"/>
      <c r="L18" s="377"/>
      <c r="M18" s="377"/>
      <c r="N18" s="359">
        <f t="shared" si="2"/>
        <v>0</v>
      </c>
      <c r="O18" s="377"/>
      <c r="P18" s="377"/>
      <c r="Q18" s="359">
        <f t="shared" si="3"/>
        <v>0</v>
      </c>
      <c r="R18" s="359">
        <f t="shared" si="4"/>
        <v>0</v>
      </c>
      <c r="S18" s="361"/>
      <c r="T18" s="361"/>
      <c r="U18" s="361"/>
      <c r="V18" s="361"/>
      <c r="W18" s="361"/>
      <c r="X18" s="361"/>
      <c r="Y18" s="361"/>
      <c r="Z18" s="361"/>
      <c r="AA18" s="361"/>
      <c r="AB18" s="361"/>
    </row>
    <row r="19" spans="1:28" ht="12" customHeight="1">
      <c r="A19" s="378" t="s">
        <v>592</v>
      </c>
      <c r="B19" s="375" t="s">
        <v>593</v>
      </c>
      <c r="C19" s="371" t="s">
        <v>594</v>
      </c>
      <c r="D19" s="376"/>
      <c r="E19" s="376"/>
      <c r="F19" s="376"/>
      <c r="G19" s="359">
        <f t="shared" si="0"/>
        <v>0</v>
      </c>
      <c r="H19" s="377"/>
      <c r="I19" s="377"/>
      <c r="J19" s="359">
        <f t="shared" si="1"/>
        <v>0</v>
      </c>
      <c r="K19" s="377"/>
      <c r="L19" s="377"/>
      <c r="M19" s="377"/>
      <c r="N19" s="359">
        <f t="shared" si="2"/>
        <v>0</v>
      </c>
      <c r="O19" s="377"/>
      <c r="P19" s="377"/>
      <c r="Q19" s="359">
        <f t="shared" si="3"/>
        <v>0</v>
      </c>
      <c r="R19" s="359">
        <f t="shared" si="4"/>
        <v>0</v>
      </c>
      <c r="S19" s="361"/>
      <c r="T19" s="361"/>
      <c r="U19" s="361"/>
      <c r="V19" s="361"/>
      <c r="W19" s="361"/>
      <c r="X19" s="361"/>
      <c r="Y19" s="361"/>
      <c r="Z19" s="361"/>
      <c r="AA19" s="361"/>
      <c r="AB19" s="361"/>
    </row>
    <row r="20" spans="1:28" ht="12" customHeight="1">
      <c r="A20" s="379" t="s">
        <v>595</v>
      </c>
      <c r="B20" s="353" t="s">
        <v>596</v>
      </c>
      <c r="C20" s="357"/>
      <c r="D20" s="380"/>
      <c r="E20" s="380"/>
      <c r="F20" s="380"/>
      <c r="G20" s="359">
        <f t="shared" si="0"/>
        <v>0</v>
      </c>
      <c r="H20" s="381"/>
      <c r="I20" s="381"/>
      <c r="J20" s="359">
        <f t="shared" si="1"/>
        <v>0</v>
      </c>
      <c r="K20" s="381"/>
      <c r="L20" s="381"/>
      <c r="M20" s="381"/>
      <c r="N20" s="359">
        <f t="shared" si="2"/>
        <v>0</v>
      </c>
      <c r="O20" s="381"/>
      <c r="P20" s="381"/>
      <c r="Q20" s="359">
        <f t="shared" si="3"/>
        <v>0</v>
      </c>
      <c r="R20" s="359">
        <f t="shared" si="4"/>
        <v>0</v>
      </c>
      <c r="S20" s="361"/>
      <c r="T20" s="361"/>
      <c r="U20" s="361"/>
      <c r="V20" s="361"/>
      <c r="W20" s="361"/>
      <c r="X20" s="361"/>
      <c r="Y20" s="361"/>
      <c r="Z20" s="361"/>
      <c r="AA20" s="361"/>
      <c r="AB20" s="361"/>
    </row>
    <row r="21" spans="1:28" ht="12">
      <c r="A21" s="356" t="s">
        <v>563</v>
      </c>
      <c r="B21" s="356" t="s">
        <v>597</v>
      </c>
      <c r="C21" s="357" t="s">
        <v>598</v>
      </c>
      <c r="D21" s="358">
        <v>15</v>
      </c>
      <c r="E21" s="358">
        <v>20</v>
      </c>
      <c r="F21" s="358"/>
      <c r="G21" s="359">
        <f t="shared" si="0"/>
        <v>35</v>
      </c>
      <c r="H21" s="360"/>
      <c r="I21" s="360"/>
      <c r="J21" s="359">
        <f t="shared" si="1"/>
        <v>35</v>
      </c>
      <c r="K21" s="360"/>
      <c r="L21" s="360">
        <v>10</v>
      </c>
      <c r="M21" s="360"/>
      <c r="N21" s="359">
        <f t="shared" si="2"/>
        <v>10</v>
      </c>
      <c r="O21" s="360"/>
      <c r="P21" s="360"/>
      <c r="Q21" s="359">
        <f t="shared" si="3"/>
        <v>10</v>
      </c>
      <c r="R21" s="359">
        <f t="shared" si="4"/>
        <v>25</v>
      </c>
      <c r="S21" s="361"/>
      <c r="T21" s="361"/>
      <c r="U21" s="361"/>
      <c r="V21" s="361"/>
      <c r="W21" s="361"/>
      <c r="X21" s="361"/>
      <c r="Y21" s="361"/>
      <c r="Z21" s="361"/>
      <c r="AA21" s="361"/>
      <c r="AB21" s="361"/>
    </row>
    <row r="22" spans="1:28" ht="12">
      <c r="A22" s="356" t="s">
        <v>566</v>
      </c>
      <c r="B22" s="356" t="s">
        <v>599</v>
      </c>
      <c r="C22" s="357" t="s">
        <v>600</v>
      </c>
      <c r="D22" s="358">
        <v>17</v>
      </c>
      <c r="E22" s="358">
        <v>64</v>
      </c>
      <c r="F22" s="358"/>
      <c r="G22" s="359">
        <f t="shared" si="0"/>
        <v>81</v>
      </c>
      <c r="H22" s="360"/>
      <c r="I22" s="360"/>
      <c r="J22" s="359">
        <f t="shared" si="1"/>
        <v>81</v>
      </c>
      <c r="K22" s="360"/>
      <c r="L22" s="360">
        <v>20</v>
      </c>
      <c r="M22" s="360"/>
      <c r="N22" s="359">
        <f t="shared" si="2"/>
        <v>20</v>
      </c>
      <c r="O22" s="360"/>
      <c r="P22" s="360"/>
      <c r="Q22" s="359">
        <f t="shared" si="3"/>
        <v>20</v>
      </c>
      <c r="R22" s="359">
        <f t="shared" si="4"/>
        <v>61</v>
      </c>
      <c r="S22" s="361"/>
      <c r="T22" s="361"/>
      <c r="U22" s="361"/>
      <c r="V22" s="361"/>
      <c r="W22" s="361"/>
      <c r="X22" s="361"/>
      <c r="Y22" s="361"/>
      <c r="Z22" s="361"/>
      <c r="AA22" s="361"/>
      <c r="AB22" s="361"/>
    </row>
    <row r="23" spans="1:28" ht="12">
      <c r="A23" s="363" t="s">
        <v>569</v>
      </c>
      <c r="B23" s="363" t="s">
        <v>601</v>
      </c>
      <c r="C23" s="357" t="s">
        <v>602</v>
      </c>
      <c r="D23" s="358"/>
      <c r="E23" s="358"/>
      <c r="F23" s="358"/>
      <c r="G23" s="359">
        <f t="shared" si="0"/>
        <v>0</v>
      </c>
      <c r="H23" s="360"/>
      <c r="I23" s="360"/>
      <c r="J23" s="359">
        <f t="shared" si="1"/>
        <v>0</v>
      </c>
      <c r="K23" s="360"/>
      <c r="L23" s="360"/>
      <c r="M23" s="360"/>
      <c r="N23" s="359">
        <f t="shared" si="2"/>
        <v>0</v>
      </c>
      <c r="O23" s="360"/>
      <c r="P23" s="360"/>
      <c r="Q23" s="359">
        <f t="shared" si="3"/>
        <v>0</v>
      </c>
      <c r="R23" s="359">
        <f t="shared" si="4"/>
        <v>0</v>
      </c>
      <c r="S23" s="361"/>
      <c r="T23" s="361"/>
      <c r="U23" s="361"/>
      <c r="V23" s="361"/>
      <c r="W23" s="361"/>
      <c r="X23" s="361"/>
      <c r="Y23" s="361"/>
      <c r="Z23" s="361"/>
      <c r="AA23" s="361"/>
      <c r="AB23" s="361"/>
    </row>
    <row r="24" spans="1:28" ht="12">
      <c r="A24" s="356" t="s">
        <v>572</v>
      </c>
      <c r="B24" s="382" t="s">
        <v>585</v>
      </c>
      <c r="C24" s="357" t="s">
        <v>603</v>
      </c>
      <c r="D24" s="358">
        <v>23</v>
      </c>
      <c r="E24" s="358"/>
      <c r="F24" s="358">
        <v>20</v>
      </c>
      <c r="G24" s="359">
        <f t="shared" si="0"/>
        <v>3</v>
      </c>
      <c r="H24" s="360"/>
      <c r="I24" s="360"/>
      <c r="J24" s="359">
        <f t="shared" si="1"/>
        <v>3</v>
      </c>
      <c r="K24" s="360"/>
      <c r="L24" s="360">
        <v>3</v>
      </c>
      <c r="M24" s="360"/>
      <c r="N24" s="359">
        <f t="shared" si="2"/>
        <v>3</v>
      </c>
      <c r="O24" s="360"/>
      <c r="P24" s="360"/>
      <c r="Q24" s="359">
        <f t="shared" si="3"/>
        <v>3</v>
      </c>
      <c r="R24" s="359">
        <f t="shared" si="4"/>
        <v>0</v>
      </c>
      <c r="S24" s="361"/>
      <c r="T24" s="361"/>
      <c r="U24" s="361"/>
      <c r="V24" s="361"/>
      <c r="W24" s="361"/>
      <c r="X24" s="361"/>
      <c r="Y24" s="361"/>
      <c r="Z24" s="361"/>
      <c r="AA24" s="361"/>
      <c r="AB24" s="361"/>
    </row>
    <row r="25" spans="1:28" ht="12">
      <c r="A25" s="356"/>
      <c r="B25" s="370" t="s">
        <v>604</v>
      </c>
      <c r="C25" s="383" t="s">
        <v>605</v>
      </c>
      <c r="D25" s="384">
        <f>SUM(D21:D24)</f>
        <v>55</v>
      </c>
      <c r="E25" s="384">
        <f>SUM(E21:E24)</f>
        <v>84</v>
      </c>
      <c r="F25" s="384">
        <f>SUM(F21:F24)</f>
        <v>20</v>
      </c>
      <c r="G25" s="385">
        <f t="shared" si="0"/>
        <v>119</v>
      </c>
      <c r="H25" s="386">
        <f>SUM(H21:H24)</f>
        <v>0</v>
      </c>
      <c r="I25" s="386">
        <f>SUM(I21:I24)</f>
        <v>0</v>
      </c>
      <c r="J25" s="385">
        <f t="shared" si="1"/>
        <v>119</v>
      </c>
      <c r="K25" s="386">
        <f>SUM(K21:K24)</f>
        <v>0</v>
      </c>
      <c r="L25" s="386">
        <f>SUM(L21:L24)</f>
        <v>33</v>
      </c>
      <c r="M25" s="386">
        <f>SUM(M21:M24)</f>
        <v>0</v>
      </c>
      <c r="N25" s="385">
        <f t="shared" si="2"/>
        <v>33</v>
      </c>
      <c r="O25" s="386">
        <f>SUM(O21:O24)</f>
        <v>0</v>
      </c>
      <c r="P25" s="386">
        <f>SUM(P21:P24)</f>
        <v>0</v>
      </c>
      <c r="Q25" s="385">
        <f t="shared" si="3"/>
        <v>33</v>
      </c>
      <c r="R25" s="385">
        <f t="shared" si="4"/>
        <v>86</v>
      </c>
      <c r="S25" s="361"/>
      <c r="T25" s="361"/>
      <c r="U25" s="361"/>
      <c r="V25" s="361"/>
      <c r="W25" s="361"/>
      <c r="X25" s="361"/>
      <c r="Y25" s="361"/>
      <c r="Z25" s="361"/>
      <c r="AA25" s="361"/>
      <c r="AB25" s="361"/>
    </row>
    <row r="26" spans="1:18" ht="24" customHeight="1">
      <c r="A26" s="379" t="s">
        <v>606</v>
      </c>
      <c r="B26" s="387" t="s">
        <v>607</v>
      </c>
      <c r="C26" s="388"/>
      <c r="D26" s="389"/>
      <c r="E26" s="389"/>
      <c r="F26" s="389"/>
      <c r="G26" s="390"/>
      <c r="H26" s="391"/>
      <c r="I26" s="391"/>
      <c r="J26" s="390"/>
      <c r="K26" s="391"/>
      <c r="L26" s="391"/>
      <c r="M26" s="391"/>
      <c r="N26" s="390"/>
      <c r="O26" s="391"/>
      <c r="P26" s="391"/>
      <c r="Q26" s="390"/>
      <c r="R26" s="392"/>
    </row>
    <row r="27" spans="1:28" ht="12">
      <c r="A27" s="356" t="s">
        <v>563</v>
      </c>
      <c r="B27" s="393" t="s">
        <v>608</v>
      </c>
      <c r="C27" s="394" t="s">
        <v>609</v>
      </c>
      <c r="D27" s="395">
        <f>SUM(D28:D31)</f>
        <v>2</v>
      </c>
      <c r="E27" s="395">
        <f>SUM(E28:E31)</f>
        <v>0</v>
      </c>
      <c r="F27" s="395">
        <f>SUM(F28:F31)</f>
        <v>0</v>
      </c>
      <c r="G27" s="396">
        <f aca="true" t="shared" si="5" ref="G27:G39">D27+E27-F27</f>
        <v>2</v>
      </c>
      <c r="H27" s="397">
        <f>SUM(H28:H31)</f>
        <v>0</v>
      </c>
      <c r="I27" s="397">
        <f>SUM(I28:I31)</f>
        <v>0</v>
      </c>
      <c r="J27" s="396">
        <f aca="true" t="shared" si="6" ref="J27:J39">G27+H27-I27</f>
        <v>2</v>
      </c>
      <c r="K27" s="397">
        <f>SUM(K28:K31)</f>
        <v>0</v>
      </c>
      <c r="L27" s="397">
        <f>SUM(L28:L31)</f>
        <v>0</v>
      </c>
      <c r="M27" s="397">
        <f>SUM(M28:M31)</f>
        <v>0</v>
      </c>
      <c r="N27" s="396">
        <f aca="true" t="shared" si="7" ref="N27:N39">K27+L27-M27</f>
        <v>0</v>
      </c>
      <c r="O27" s="397">
        <f>SUM(O28:O31)</f>
        <v>0</v>
      </c>
      <c r="P27" s="397">
        <f>SUM(P28:P31)</f>
        <v>0</v>
      </c>
      <c r="Q27" s="396">
        <f aca="true" t="shared" si="8" ref="Q27:Q39">N27+O27-P27</f>
        <v>0</v>
      </c>
      <c r="R27" s="396">
        <f aca="true" t="shared" si="9" ref="R27:R39">J27-Q27</f>
        <v>2</v>
      </c>
      <c r="S27" s="361"/>
      <c r="T27" s="361"/>
      <c r="U27" s="361"/>
      <c r="V27" s="361"/>
      <c r="W27" s="361"/>
      <c r="X27" s="361"/>
      <c r="Y27" s="361"/>
      <c r="Z27" s="361"/>
      <c r="AA27" s="361"/>
      <c r="AB27" s="361"/>
    </row>
    <row r="28" spans="1:28" ht="12">
      <c r="A28" s="356"/>
      <c r="B28" s="356" t="s">
        <v>103</v>
      </c>
      <c r="C28" s="357" t="s">
        <v>610</v>
      </c>
      <c r="D28" s="358"/>
      <c r="E28" s="358"/>
      <c r="F28" s="358"/>
      <c r="G28" s="359">
        <f t="shared" si="5"/>
        <v>0</v>
      </c>
      <c r="H28" s="360"/>
      <c r="I28" s="360"/>
      <c r="J28" s="359">
        <f t="shared" si="6"/>
        <v>0</v>
      </c>
      <c r="K28" s="398"/>
      <c r="L28" s="398"/>
      <c r="M28" s="398"/>
      <c r="N28" s="359">
        <f t="shared" si="7"/>
        <v>0</v>
      </c>
      <c r="O28" s="398"/>
      <c r="P28" s="398"/>
      <c r="Q28" s="359">
        <f t="shared" si="8"/>
        <v>0</v>
      </c>
      <c r="R28" s="359">
        <f t="shared" si="9"/>
        <v>0</v>
      </c>
      <c r="S28" s="361"/>
      <c r="T28" s="361"/>
      <c r="U28" s="361"/>
      <c r="V28" s="361"/>
      <c r="W28" s="361"/>
      <c r="X28" s="361"/>
      <c r="Y28" s="361"/>
      <c r="Z28" s="361"/>
      <c r="AA28" s="361"/>
      <c r="AB28" s="361"/>
    </row>
    <row r="29" spans="1:28" ht="12">
      <c r="A29" s="356"/>
      <c r="B29" s="356" t="s">
        <v>105</v>
      </c>
      <c r="C29" s="357" t="s">
        <v>611</v>
      </c>
      <c r="D29" s="358"/>
      <c r="E29" s="358"/>
      <c r="F29" s="358"/>
      <c r="G29" s="359">
        <f t="shared" si="5"/>
        <v>0</v>
      </c>
      <c r="H29" s="398"/>
      <c r="I29" s="398"/>
      <c r="J29" s="359">
        <f t="shared" si="6"/>
        <v>0</v>
      </c>
      <c r="K29" s="398"/>
      <c r="L29" s="398"/>
      <c r="M29" s="398"/>
      <c r="N29" s="359">
        <f t="shared" si="7"/>
        <v>0</v>
      </c>
      <c r="O29" s="398"/>
      <c r="P29" s="398"/>
      <c r="Q29" s="359">
        <f t="shared" si="8"/>
        <v>0</v>
      </c>
      <c r="R29" s="359">
        <f t="shared" si="9"/>
        <v>0</v>
      </c>
      <c r="S29" s="361"/>
      <c r="T29" s="361"/>
      <c r="U29" s="361"/>
      <c r="V29" s="361"/>
      <c r="W29" s="361"/>
      <c r="X29" s="361"/>
      <c r="Y29" s="361"/>
      <c r="Z29" s="361"/>
      <c r="AA29" s="361"/>
      <c r="AB29" s="361"/>
    </row>
    <row r="30" spans="1:28" ht="12">
      <c r="A30" s="356"/>
      <c r="B30" s="356" t="s">
        <v>109</v>
      </c>
      <c r="C30" s="357" t="s">
        <v>612</v>
      </c>
      <c r="D30" s="358"/>
      <c r="E30" s="358"/>
      <c r="F30" s="358"/>
      <c r="G30" s="359">
        <f t="shared" si="5"/>
        <v>0</v>
      </c>
      <c r="H30" s="398"/>
      <c r="I30" s="398"/>
      <c r="J30" s="359">
        <f t="shared" si="6"/>
        <v>0</v>
      </c>
      <c r="K30" s="398"/>
      <c r="L30" s="398"/>
      <c r="M30" s="398"/>
      <c r="N30" s="359">
        <f t="shared" si="7"/>
        <v>0</v>
      </c>
      <c r="O30" s="398"/>
      <c r="P30" s="398"/>
      <c r="Q30" s="359">
        <f t="shared" si="8"/>
        <v>0</v>
      </c>
      <c r="R30" s="359">
        <f t="shared" si="9"/>
        <v>0</v>
      </c>
      <c r="S30" s="361"/>
      <c r="T30" s="361"/>
      <c r="U30" s="361"/>
      <c r="V30" s="361"/>
      <c r="W30" s="361"/>
      <c r="X30" s="361"/>
      <c r="Y30" s="361"/>
      <c r="Z30" s="361"/>
      <c r="AA30" s="361"/>
      <c r="AB30" s="361"/>
    </row>
    <row r="31" spans="1:28" ht="12">
      <c r="A31" s="356"/>
      <c r="B31" s="356" t="s">
        <v>111</v>
      </c>
      <c r="C31" s="357" t="s">
        <v>613</v>
      </c>
      <c r="D31" s="358">
        <v>2</v>
      </c>
      <c r="E31" s="358"/>
      <c r="F31" s="358"/>
      <c r="G31" s="359">
        <f t="shared" si="5"/>
        <v>2</v>
      </c>
      <c r="H31" s="398"/>
      <c r="I31" s="398"/>
      <c r="J31" s="359">
        <f t="shared" si="6"/>
        <v>2</v>
      </c>
      <c r="K31" s="398"/>
      <c r="L31" s="398"/>
      <c r="M31" s="398"/>
      <c r="N31" s="359">
        <f t="shared" si="7"/>
        <v>0</v>
      </c>
      <c r="O31" s="398"/>
      <c r="P31" s="398"/>
      <c r="Q31" s="359">
        <f t="shared" si="8"/>
        <v>0</v>
      </c>
      <c r="R31" s="359">
        <f t="shared" si="9"/>
        <v>2</v>
      </c>
      <c r="S31" s="361"/>
      <c r="T31" s="361"/>
      <c r="U31" s="361"/>
      <c r="V31" s="361"/>
      <c r="W31" s="361"/>
      <c r="X31" s="361"/>
      <c r="Y31" s="361"/>
      <c r="Z31" s="361"/>
      <c r="AA31" s="361"/>
      <c r="AB31" s="361"/>
    </row>
    <row r="32" spans="1:28" ht="24">
      <c r="A32" s="356" t="s">
        <v>566</v>
      </c>
      <c r="B32" s="393" t="s">
        <v>614</v>
      </c>
      <c r="C32" s="357" t="s">
        <v>615</v>
      </c>
      <c r="D32" s="369">
        <f>SUM(D33:D36)</f>
        <v>0</v>
      </c>
      <c r="E32" s="369">
        <f>SUM(E33:E36)</f>
        <v>0</v>
      </c>
      <c r="F32" s="369">
        <f>SUM(F33:F36)</f>
        <v>0</v>
      </c>
      <c r="G32" s="359">
        <f t="shared" si="5"/>
        <v>0</v>
      </c>
      <c r="H32" s="399">
        <f>SUM(H33:H36)</f>
        <v>0</v>
      </c>
      <c r="I32" s="399">
        <f>SUM(I33:I36)</f>
        <v>0</v>
      </c>
      <c r="J32" s="359">
        <f t="shared" si="6"/>
        <v>0</v>
      </c>
      <c r="K32" s="399">
        <f>SUM(K33:K36)</f>
        <v>0</v>
      </c>
      <c r="L32" s="399">
        <f>SUM(L33:L36)</f>
        <v>0</v>
      </c>
      <c r="M32" s="399">
        <f>SUM(M33:M36)</f>
        <v>0</v>
      </c>
      <c r="N32" s="359">
        <f t="shared" si="7"/>
        <v>0</v>
      </c>
      <c r="O32" s="399">
        <f>SUM(O33:O36)</f>
        <v>0</v>
      </c>
      <c r="P32" s="399">
        <f>SUM(P33:P36)</f>
        <v>0</v>
      </c>
      <c r="Q32" s="359">
        <f t="shared" si="8"/>
        <v>0</v>
      </c>
      <c r="R32" s="359">
        <f t="shared" si="9"/>
        <v>0</v>
      </c>
      <c r="S32" s="361"/>
      <c r="T32" s="361"/>
      <c r="U32" s="361"/>
      <c r="V32" s="361"/>
      <c r="W32" s="361"/>
      <c r="X32" s="361"/>
      <c r="Y32" s="361"/>
      <c r="Z32" s="361"/>
      <c r="AA32" s="361"/>
      <c r="AB32" s="361"/>
    </row>
    <row r="33" spans="1:28" ht="12">
      <c r="A33" s="356"/>
      <c r="B33" s="400" t="s">
        <v>117</v>
      </c>
      <c r="C33" s="357" t="s">
        <v>616</v>
      </c>
      <c r="D33" s="358"/>
      <c r="E33" s="358"/>
      <c r="F33" s="358"/>
      <c r="G33" s="359">
        <f t="shared" si="5"/>
        <v>0</v>
      </c>
      <c r="H33" s="398"/>
      <c r="I33" s="398"/>
      <c r="J33" s="359">
        <f t="shared" si="6"/>
        <v>0</v>
      </c>
      <c r="K33" s="398"/>
      <c r="L33" s="398"/>
      <c r="M33" s="398"/>
      <c r="N33" s="359">
        <f t="shared" si="7"/>
        <v>0</v>
      </c>
      <c r="O33" s="398"/>
      <c r="P33" s="398"/>
      <c r="Q33" s="359">
        <f t="shared" si="8"/>
        <v>0</v>
      </c>
      <c r="R33" s="359">
        <f t="shared" si="9"/>
        <v>0</v>
      </c>
      <c r="S33" s="361"/>
      <c r="T33" s="361"/>
      <c r="U33" s="361"/>
      <c r="V33" s="361"/>
      <c r="W33" s="361"/>
      <c r="X33" s="361"/>
      <c r="Y33" s="361"/>
      <c r="Z33" s="361"/>
      <c r="AA33" s="361"/>
      <c r="AB33" s="361"/>
    </row>
    <row r="34" spans="1:28" ht="12">
      <c r="A34" s="356"/>
      <c r="B34" s="400" t="s">
        <v>617</v>
      </c>
      <c r="C34" s="357" t="s">
        <v>618</v>
      </c>
      <c r="D34" s="358"/>
      <c r="E34" s="358"/>
      <c r="F34" s="358"/>
      <c r="G34" s="359">
        <f t="shared" si="5"/>
        <v>0</v>
      </c>
      <c r="H34" s="398"/>
      <c r="I34" s="398"/>
      <c r="J34" s="359">
        <f t="shared" si="6"/>
        <v>0</v>
      </c>
      <c r="K34" s="398"/>
      <c r="L34" s="398"/>
      <c r="M34" s="398"/>
      <c r="N34" s="359">
        <f t="shared" si="7"/>
        <v>0</v>
      </c>
      <c r="O34" s="398"/>
      <c r="P34" s="398"/>
      <c r="Q34" s="359">
        <f t="shared" si="8"/>
        <v>0</v>
      </c>
      <c r="R34" s="359">
        <f t="shared" si="9"/>
        <v>0</v>
      </c>
      <c r="S34" s="361"/>
      <c r="T34" s="361"/>
      <c r="U34" s="361"/>
      <c r="V34" s="361"/>
      <c r="W34" s="361"/>
      <c r="X34" s="361"/>
      <c r="Y34" s="361"/>
      <c r="Z34" s="361"/>
      <c r="AA34" s="361"/>
      <c r="AB34" s="361"/>
    </row>
    <row r="35" spans="1:28" ht="12">
      <c r="A35" s="356"/>
      <c r="B35" s="400" t="s">
        <v>619</v>
      </c>
      <c r="C35" s="357" t="s">
        <v>620</v>
      </c>
      <c r="D35" s="358"/>
      <c r="E35" s="358"/>
      <c r="F35" s="358"/>
      <c r="G35" s="359">
        <f t="shared" si="5"/>
        <v>0</v>
      </c>
      <c r="H35" s="398"/>
      <c r="I35" s="398"/>
      <c r="J35" s="359">
        <f t="shared" si="6"/>
        <v>0</v>
      </c>
      <c r="K35" s="398"/>
      <c r="L35" s="398"/>
      <c r="M35" s="398"/>
      <c r="N35" s="359">
        <f t="shared" si="7"/>
        <v>0</v>
      </c>
      <c r="O35" s="398"/>
      <c r="P35" s="398"/>
      <c r="Q35" s="359">
        <f t="shared" si="8"/>
        <v>0</v>
      </c>
      <c r="R35" s="359">
        <f t="shared" si="9"/>
        <v>0</v>
      </c>
      <c r="S35" s="361"/>
      <c r="T35" s="361"/>
      <c r="U35" s="361"/>
      <c r="V35" s="361"/>
      <c r="W35" s="361"/>
      <c r="X35" s="361"/>
      <c r="Y35" s="361"/>
      <c r="Z35" s="361"/>
      <c r="AA35" s="361"/>
      <c r="AB35" s="361"/>
    </row>
    <row r="36" spans="1:28" ht="24">
      <c r="A36" s="356"/>
      <c r="B36" s="400" t="s">
        <v>621</v>
      </c>
      <c r="C36" s="357" t="s">
        <v>622</v>
      </c>
      <c r="D36" s="358"/>
      <c r="E36" s="358"/>
      <c r="F36" s="358"/>
      <c r="G36" s="359">
        <f t="shared" si="5"/>
        <v>0</v>
      </c>
      <c r="H36" s="398"/>
      <c r="I36" s="398"/>
      <c r="J36" s="359">
        <f t="shared" si="6"/>
        <v>0</v>
      </c>
      <c r="K36" s="398"/>
      <c r="L36" s="398"/>
      <c r="M36" s="398"/>
      <c r="N36" s="359">
        <f t="shared" si="7"/>
        <v>0</v>
      </c>
      <c r="O36" s="398"/>
      <c r="P36" s="398"/>
      <c r="Q36" s="359">
        <f t="shared" si="8"/>
        <v>0</v>
      </c>
      <c r="R36" s="359">
        <f t="shared" si="9"/>
        <v>0</v>
      </c>
      <c r="S36" s="361"/>
      <c r="T36" s="361"/>
      <c r="U36" s="361"/>
      <c r="V36" s="361"/>
      <c r="W36" s="361"/>
      <c r="X36" s="361"/>
      <c r="Y36" s="361"/>
      <c r="Z36" s="361"/>
      <c r="AA36" s="361"/>
      <c r="AB36" s="361"/>
    </row>
    <row r="37" spans="1:28" ht="12">
      <c r="A37" s="356" t="s">
        <v>569</v>
      </c>
      <c r="B37" s="400" t="s">
        <v>585</v>
      </c>
      <c r="C37" s="357" t="s">
        <v>623</v>
      </c>
      <c r="D37" s="358"/>
      <c r="E37" s="358"/>
      <c r="F37" s="358"/>
      <c r="G37" s="359">
        <f t="shared" si="5"/>
        <v>0</v>
      </c>
      <c r="H37" s="398"/>
      <c r="I37" s="398"/>
      <c r="J37" s="359">
        <f t="shared" si="6"/>
        <v>0</v>
      </c>
      <c r="K37" s="398"/>
      <c r="L37" s="398"/>
      <c r="M37" s="398"/>
      <c r="N37" s="359">
        <f t="shared" si="7"/>
        <v>0</v>
      </c>
      <c r="O37" s="398"/>
      <c r="P37" s="398"/>
      <c r="Q37" s="359">
        <f t="shared" si="8"/>
        <v>0</v>
      </c>
      <c r="R37" s="359">
        <f t="shared" si="9"/>
        <v>0</v>
      </c>
      <c r="S37" s="361"/>
      <c r="T37" s="361"/>
      <c r="U37" s="361"/>
      <c r="V37" s="361"/>
      <c r="W37" s="361"/>
      <c r="X37" s="361"/>
      <c r="Y37" s="361"/>
      <c r="Z37" s="361"/>
      <c r="AA37" s="361"/>
      <c r="AB37" s="361"/>
    </row>
    <row r="38" spans="1:28" ht="12">
      <c r="A38" s="356"/>
      <c r="B38" s="370" t="s">
        <v>624</v>
      </c>
      <c r="C38" s="371" t="s">
        <v>625</v>
      </c>
      <c r="D38" s="372">
        <f>D27+D32+D37</f>
        <v>2</v>
      </c>
      <c r="E38" s="372">
        <f>E27+E32+E37</f>
        <v>0</v>
      </c>
      <c r="F38" s="372">
        <f>F27+F32+F37</f>
        <v>0</v>
      </c>
      <c r="G38" s="359">
        <f t="shared" si="5"/>
        <v>2</v>
      </c>
      <c r="H38" s="373">
        <f>H27+H32+H37</f>
        <v>0</v>
      </c>
      <c r="I38" s="373">
        <f>I27+I32+I37</f>
        <v>0</v>
      </c>
      <c r="J38" s="359">
        <f t="shared" si="6"/>
        <v>2</v>
      </c>
      <c r="K38" s="373">
        <f>K27+K32+K37</f>
        <v>0</v>
      </c>
      <c r="L38" s="373">
        <f>L27+L32+L37</f>
        <v>0</v>
      </c>
      <c r="M38" s="373">
        <f>M27+M32+M37</f>
        <v>0</v>
      </c>
      <c r="N38" s="359">
        <f t="shared" si="7"/>
        <v>0</v>
      </c>
      <c r="O38" s="373">
        <f>O27+O32+O37</f>
        <v>0</v>
      </c>
      <c r="P38" s="373">
        <f>P27+P32+P37</f>
        <v>0</v>
      </c>
      <c r="Q38" s="359">
        <f t="shared" si="8"/>
        <v>0</v>
      </c>
      <c r="R38" s="359">
        <f t="shared" si="9"/>
        <v>2</v>
      </c>
      <c r="S38" s="361"/>
      <c r="T38" s="361"/>
      <c r="U38" s="361"/>
      <c r="V38" s="361"/>
      <c r="W38" s="361"/>
      <c r="X38" s="361"/>
      <c r="Y38" s="361"/>
      <c r="Z38" s="361"/>
      <c r="AA38" s="361"/>
      <c r="AB38" s="361"/>
    </row>
    <row r="39" spans="1:28" ht="12">
      <c r="A39" s="374" t="s">
        <v>626</v>
      </c>
      <c r="B39" s="374" t="s">
        <v>627</v>
      </c>
      <c r="C39" s="371" t="s">
        <v>628</v>
      </c>
      <c r="D39" s="401"/>
      <c r="E39" s="401"/>
      <c r="F39" s="401"/>
      <c r="G39" s="359">
        <f t="shared" si="5"/>
        <v>0</v>
      </c>
      <c r="H39" s="401"/>
      <c r="I39" s="401"/>
      <c r="J39" s="359">
        <f t="shared" si="6"/>
        <v>0</v>
      </c>
      <c r="K39" s="401"/>
      <c r="L39" s="401"/>
      <c r="M39" s="401"/>
      <c r="N39" s="359">
        <f t="shared" si="7"/>
        <v>0</v>
      </c>
      <c r="O39" s="401"/>
      <c r="P39" s="401"/>
      <c r="Q39" s="359">
        <f t="shared" si="8"/>
        <v>0</v>
      </c>
      <c r="R39" s="359">
        <f t="shared" si="9"/>
        <v>0</v>
      </c>
      <c r="S39" s="361"/>
      <c r="T39" s="361"/>
      <c r="U39" s="361"/>
      <c r="V39" s="361"/>
      <c r="W39" s="361"/>
      <c r="X39" s="361"/>
      <c r="Y39" s="361"/>
      <c r="Z39" s="361"/>
      <c r="AA39" s="361"/>
      <c r="AB39" s="361"/>
    </row>
    <row r="40" spans="1:28" ht="12">
      <c r="A40" s="356"/>
      <c r="B40" s="374" t="s">
        <v>629</v>
      </c>
      <c r="C40" s="402" t="s">
        <v>630</v>
      </c>
      <c r="D40" s="403">
        <f aca="true" t="shared" si="10" ref="D40:R40">D17+D18+D19+D25+D38+D39</f>
        <v>22191</v>
      </c>
      <c r="E40" s="403">
        <f t="shared" si="10"/>
        <v>12740</v>
      </c>
      <c r="F40" s="403">
        <f t="shared" si="10"/>
        <v>20</v>
      </c>
      <c r="G40" s="403">
        <f t="shared" si="10"/>
        <v>34911</v>
      </c>
      <c r="H40" s="403">
        <f t="shared" si="10"/>
        <v>23881</v>
      </c>
      <c r="I40" s="403">
        <f t="shared" si="10"/>
        <v>0</v>
      </c>
      <c r="J40" s="403">
        <f t="shared" si="10"/>
        <v>58792</v>
      </c>
      <c r="K40" s="403">
        <f t="shared" si="10"/>
        <v>0</v>
      </c>
      <c r="L40" s="403">
        <f t="shared" si="10"/>
        <v>1074</v>
      </c>
      <c r="M40" s="403">
        <f t="shared" si="10"/>
        <v>0</v>
      </c>
      <c r="N40" s="403">
        <f t="shared" si="10"/>
        <v>1074</v>
      </c>
      <c r="O40" s="403">
        <f t="shared" si="10"/>
        <v>0</v>
      </c>
      <c r="P40" s="403">
        <f t="shared" si="10"/>
        <v>0</v>
      </c>
      <c r="Q40" s="403">
        <f t="shared" si="10"/>
        <v>1074</v>
      </c>
      <c r="R40" s="403">
        <f t="shared" si="10"/>
        <v>57718</v>
      </c>
      <c r="S40" s="361"/>
      <c r="T40" s="361"/>
      <c r="U40" s="361"/>
      <c r="V40" s="361"/>
      <c r="W40" s="361"/>
      <c r="X40" s="361"/>
      <c r="Y40" s="361"/>
      <c r="Z40" s="361"/>
      <c r="AA40" s="361"/>
      <c r="AB40" s="361"/>
    </row>
    <row r="41" spans="1:18" ht="12">
      <c r="A41" s="344"/>
      <c r="B41" s="344"/>
      <c r="C41" s="344"/>
      <c r="D41" s="404"/>
      <c r="E41" s="404"/>
      <c r="F41" s="404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</row>
    <row r="42" spans="1:18" ht="12">
      <c r="A42" s="344"/>
      <c r="B42" s="344" t="s">
        <v>631</v>
      </c>
      <c r="C42" s="344"/>
      <c r="D42" s="406"/>
      <c r="E42" s="406"/>
      <c r="F42" s="406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  <row r="43" spans="1:18" ht="12">
      <c r="A43" s="344"/>
      <c r="B43" s="344"/>
      <c r="C43" s="344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2">
      <c r="A44" s="344"/>
      <c r="B44" s="408" t="s">
        <v>887</v>
      </c>
      <c r="C44" s="408"/>
      <c r="D44" s="409"/>
      <c r="E44" s="409"/>
      <c r="F44" s="409"/>
      <c r="G44" s="410" t="s">
        <v>632</v>
      </c>
      <c r="I44" s="410"/>
      <c r="J44" s="410"/>
      <c r="K44" s="629"/>
      <c r="L44" s="629"/>
      <c r="M44" s="629"/>
      <c r="N44" s="629"/>
      <c r="O44" s="614" t="s">
        <v>633</v>
      </c>
      <c r="P44" s="611"/>
      <c r="Q44" s="611"/>
      <c r="R44" s="611"/>
    </row>
    <row r="45" spans="1:18" ht="12">
      <c r="A45" s="411"/>
      <c r="B45" s="411"/>
      <c r="C45" s="411"/>
      <c r="D45" s="412"/>
      <c r="E45" s="412"/>
      <c r="F45" s="412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</row>
    <row r="46" spans="1:18" ht="12">
      <c r="A46" s="411"/>
      <c r="B46" s="411"/>
      <c r="C46" s="411"/>
      <c r="D46" s="412"/>
      <c r="E46" s="412"/>
      <c r="F46" s="412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</row>
    <row r="47" spans="1:18" ht="12">
      <c r="A47" s="411"/>
      <c r="B47" s="411"/>
      <c r="C47" s="411"/>
      <c r="D47" s="412"/>
      <c r="E47" s="412"/>
      <c r="F47" s="412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</row>
    <row r="48" spans="1:18" ht="12">
      <c r="A48" s="411"/>
      <c r="B48" s="411"/>
      <c r="C48" s="411"/>
      <c r="D48" s="412"/>
      <c r="E48" s="412"/>
      <c r="F48" s="412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</row>
    <row r="49" spans="1:18" ht="12">
      <c r="A49" s="411"/>
      <c r="B49" s="411"/>
      <c r="C49" s="411"/>
      <c r="D49" s="412"/>
      <c r="E49" s="412"/>
      <c r="F49" s="412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</row>
    <row r="50" spans="1:18" ht="12">
      <c r="A50" s="411"/>
      <c r="B50" s="411"/>
      <c r="C50" s="411"/>
      <c r="D50" s="412"/>
      <c r="E50" s="412"/>
      <c r="F50" s="412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</row>
    <row r="51" spans="4:6" ht="12">
      <c r="D51" s="368"/>
      <c r="E51" s="368"/>
      <c r="F51" s="368"/>
    </row>
    <row r="52" spans="4:6" ht="12">
      <c r="D52" s="368"/>
      <c r="E52" s="368"/>
      <c r="F52" s="368"/>
    </row>
    <row r="53" spans="4:6" ht="12">
      <c r="D53" s="368"/>
      <c r="E53" s="368"/>
      <c r="F53" s="368"/>
    </row>
    <row r="54" spans="4:6" ht="12">
      <c r="D54" s="368"/>
      <c r="E54" s="368"/>
      <c r="F54" s="368"/>
    </row>
    <row r="55" spans="4:6" ht="12">
      <c r="D55" s="368"/>
      <c r="E55" s="368"/>
      <c r="F55" s="368"/>
    </row>
    <row r="56" spans="4:6" ht="12">
      <c r="D56" s="368"/>
      <c r="E56" s="368"/>
      <c r="F56" s="368"/>
    </row>
    <row r="57" spans="4:6" ht="12">
      <c r="D57" s="368"/>
      <c r="E57" s="368"/>
      <c r="F57" s="368"/>
    </row>
    <row r="58" spans="4:6" ht="12">
      <c r="D58" s="368"/>
      <c r="E58" s="368"/>
      <c r="F58" s="368"/>
    </row>
    <row r="59" spans="4:6" ht="12">
      <c r="D59" s="368"/>
      <c r="E59" s="368"/>
      <c r="F59" s="368"/>
    </row>
    <row r="60" spans="4:6" ht="12">
      <c r="D60" s="368"/>
      <c r="E60" s="368"/>
      <c r="F60" s="368"/>
    </row>
    <row r="61" spans="4:6" ht="12">
      <c r="D61" s="368"/>
      <c r="E61" s="368"/>
      <c r="F61" s="368"/>
    </row>
    <row r="62" spans="4:6" ht="12">
      <c r="D62" s="368"/>
      <c r="E62" s="368"/>
      <c r="F62" s="368"/>
    </row>
    <row r="63" spans="4:6" ht="12">
      <c r="D63" s="368"/>
      <c r="E63" s="368"/>
      <c r="F63" s="368"/>
    </row>
    <row r="64" spans="4:6" ht="12">
      <c r="D64" s="368"/>
      <c r="E64" s="368"/>
      <c r="F64" s="368"/>
    </row>
    <row r="65" spans="4:6" ht="12">
      <c r="D65" s="368"/>
      <c r="E65" s="368"/>
      <c r="F65" s="368"/>
    </row>
    <row r="66" spans="4:6" ht="12">
      <c r="D66" s="368"/>
      <c r="E66" s="368"/>
      <c r="F66" s="368"/>
    </row>
    <row r="67" spans="4:6" ht="12">
      <c r="D67" s="368"/>
      <c r="E67" s="368"/>
      <c r="F67" s="368"/>
    </row>
    <row r="68" spans="5:6" ht="12">
      <c r="E68" s="368"/>
      <c r="F68" s="368"/>
    </row>
    <row r="69" spans="5:6" ht="12">
      <c r="E69" s="368"/>
      <c r="F69" s="368"/>
    </row>
    <row r="70" spans="5:6" ht="12">
      <c r="E70" s="368"/>
      <c r="F70" s="368"/>
    </row>
    <row r="71" spans="5:6" ht="12">
      <c r="E71" s="368"/>
      <c r="F71" s="368"/>
    </row>
    <row r="72" spans="5:6" ht="12">
      <c r="E72" s="368"/>
      <c r="F72" s="368"/>
    </row>
    <row r="73" spans="5:6" ht="12">
      <c r="E73" s="368"/>
      <c r="F73" s="368"/>
    </row>
    <row r="74" spans="5:6" ht="12">
      <c r="E74" s="368"/>
      <c r="F74" s="368"/>
    </row>
    <row r="75" spans="5:6" ht="12">
      <c r="E75" s="368"/>
      <c r="F75" s="368"/>
    </row>
    <row r="76" spans="5:6" ht="12">
      <c r="E76" s="368"/>
      <c r="F76" s="368"/>
    </row>
    <row r="77" spans="5:6" ht="12">
      <c r="E77" s="368"/>
      <c r="F77" s="368"/>
    </row>
    <row r="78" spans="5:6" ht="12">
      <c r="E78" s="368"/>
      <c r="F78" s="368"/>
    </row>
    <row r="79" spans="5:6" ht="12">
      <c r="E79" s="368"/>
      <c r="F79" s="368"/>
    </row>
    <row r="80" spans="5:6" ht="12">
      <c r="E80" s="368"/>
      <c r="F80" s="368"/>
    </row>
    <row r="81" spans="5:6" ht="12">
      <c r="E81" s="368"/>
      <c r="F81" s="368"/>
    </row>
    <row r="82" spans="5:6" ht="12">
      <c r="E82" s="368"/>
      <c r="F82" s="368"/>
    </row>
    <row r="83" spans="5:6" ht="12">
      <c r="E83" s="368"/>
      <c r="F83" s="368"/>
    </row>
    <row r="84" spans="5:6" ht="12">
      <c r="E84" s="368"/>
      <c r="F84" s="368"/>
    </row>
    <row r="85" spans="5:6" ht="12">
      <c r="E85" s="368"/>
      <c r="F85" s="368"/>
    </row>
    <row r="86" spans="5:6" ht="12">
      <c r="E86" s="368"/>
      <c r="F86" s="368"/>
    </row>
    <row r="87" spans="5:6" ht="12">
      <c r="E87" s="368"/>
      <c r="F87" s="368"/>
    </row>
    <row r="88" spans="5:6" ht="12">
      <c r="E88" s="368"/>
      <c r="F88" s="368"/>
    </row>
    <row r="89" spans="5:6" ht="12">
      <c r="E89" s="368"/>
      <c r="F89" s="368"/>
    </row>
    <row r="90" spans="5:6" ht="12">
      <c r="E90" s="368"/>
      <c r="F90" s="368"/>
    </row>
    <row r="91" spans="5:6" ht="12">
      <c r="E91" s="368"/>
      <c r="F91" s="368"/>
    </row>
    <row r="92" spans="5:6" ht="12">
      <c r="E92" s="368"/>
      <c r="F92" s="368"/>
    </row>
    <row r="93" spans="5:6" ht="12">
      <c r="E93" s="368"/>
      <c r="F93" s="368"/>
    </row>
    <row r="94" spans="5:6" ht="12">
      <c r="E94" s="368"/>
      <c r="F94" s="368"/>
    </row>
    <row r="95" spans="5:6" ht="12">
      <c r="E95" s="368"/>
      <c r="F95" s="368"/>
    </row>
    <row r="96" spans="5:6" ht="12">
      <c r="E96" s="368"/>
      <c r="F96" s="368"/>
    </row>
    <row r="97" spans="5:6" ht="12">
      <c r="E97" s="368"/>
      <c r="F97" s="368"/>
    </row>
    <row r="98" spans="5:6" ht="12">
      <c r="E98" s="368"/>
      <c r="F98" s="368"/>
    </row>
    <row r="99" spans="5:6" ht="12">
      <c r="E99" s="368"/>
      <c r="F99" s="368"/>
    </row>
    <row r="100" spans="5:6" ht="12">
      <c r="E100" s="368"/>
      <c r="F100" s="368"/>
    </row>
    <row r="101" spans="5:6" ht="12">
      <c r="E101" s="368"/>
      <c r="F101" s="368"/>
    </row>
    <row r="102" spans="5:6" ht="12">
      <c r="E102" s="368"/>
      <c r="F102" s="368"/>
    </row>
    <row r="103" spans="5:6" ht="12">
      <c r="E103" s="368"/>
      <c r="F103" s="368"/>
    </row>
    <row r="104" spans="5:6" ht="12">
      <c r="E104" s="368"/>
      <c r="F104" s="368"/>
    </row>
    <row r="105" spans="5:6" ht="12">
      <c r="E105" s="368"/>
      <c r="F105" s="368"/>
    </row>
    <row r="106" spans="5:6" ht="12">
      <c r="E106" s="368"/>
      <c r="F106" s="368"/>
    </row>
    <row r="107" spans="5:6" ht="12">
      <c r="E107" s="368"/>
      <c r="F107" s="368"/>
    </row>
    <row r="108" spans="5:6" ht="12">
      <c r="E108" s="368"/>
      <c r="F108" s="368"/>
    </row>
    <row r="109" spans="5:6" ht="12">
      <c r="E109" s="368"/>
      <c r="F109" s="368"/>
    </row>
    <row r="110" spans="5:6" ht="12">
      <c r="E110" s="368"/>
      <c r="F110" s="368"/>
    </row>
    <row r="111" spans="5:6" ht="12">
      <c r="E111" s="368"/>
      <c r="F111" s="368"/>
    </row>
    <row r="112" spans="5:6" ht="12">
      <c r="E112" s="368"/>
      <c r="F112" s="368"/>
    </row>
    <row r="113" spans="5:6" ht="12">
      <c r="E113" s="368"/>
      <c r="F113" s="368"/>
    </row>
    <row r="114" spans="5:6" ht="12">
      <c r="E114" s="368"/>
      <c r="F114" s="368"/>
    </row>
    <row r="115" spans="5:6" ht="12">
      <c r="E115" s="368"/>
      <c r="F115" s="368"/>
    </row>
    <row r="116" spans="5:6" ht="12">
      <c r="E116" s="368"/>
      <c r="F116" s="368"/>
    </row>
    <row r="117" spans="5:6" ht="12">
      <c r="E117" s="368"/>
      <c r="F117" s="368"/>
    </row>
    <row r="118" spans="5:6" ht="12">
      <c r="E118" s="368"/>
      <c r="F118" s="368"/>
    </row>
    <row r="119" spans="5:6" ht="12">
      <c r="E119" s="368"/>
      <c r="F119" s="368"/>
    </row>
    <row r="120" spans="5:6" ht="12">
      <c r="E120" s="368"/>
      <c r="F120" s="368"/>
    </row>
    <row r="121" spans="5:6" ht="12">
      <c r="E121" s="368"/>
      <c r="F121" s="368"/>
    </row>
    <row r="122" spans="5:6" ht="12">
      <c r="E122" s="368"/>
      <c r="F122" s="368"/>
    </row>
    <row r="123" spans="5:6" ht="12">
      <c r="E123" s="368"/>
      <c r="F123" s="368"/>
    </row>
    <row r="124" spans="5:6" ht="12">
      <c r="E124" s="368"/>
      <c r="F124" s="368"/>
    </row>
    <row r="125" spans="5:6" ht="12">
      <c r="E125" s="368"/>
      <c r="F125" s="368"/>
    </row>
    <row r="126" spans="5:6" ht="12">
      <c r="E126" s="368"/>
      <c r="F126" s="368"/>
    </row>
    <row r="127" spans="5:6" ht="12">
      <c r="E127" s="368"/>
      <c r="F127" s="368"/>
    </row>
    <row r="128" spans="5:6" ht="12">
      <c r="E128" s="368"/>
      <c r="F128" s="368"/>
    </row>
    <row r="129" spans="5:6" ht="12">
      <c r="E129" s="368"/>
      <c r="F129" s="368"/>
    </row>
    <row r="130" spans="5:6" ht="12">
      <c r="E130" s="368"/>
      <c r="F130" s="368"/>
    </row>
    <row r="131" spans="5:6" ht="12">
      <c r="E131" s="368"/>
      <c r="F131" s="368"/>
    </row>
    <row r="132" spans="5:6" ht="12">
      <c r="E132" s="368"/>
      <c r="F132" s="368"/>
    </row>
    <row r="133" spans="5:6" ht="12">
      <c r="E133" s="368"/>
      <c r="F133" s="368"/>
    </row>
    <row r="134" spans="5:6" ht="12">
      <c r="E134" s="368"/>
      <c r="F134" s="368"/>
    </row>
    <row r="135" spans="5:6" ht="12">
      <c r="E135" s="368"/>
      <c r="F135" s="368"/>
    </row>
    <row r="136" spans="5:6" ht="12">
      <c r="E136" s="368"/>
      <c r="F136" s="368"/>
    </row>
    <row r="137" spans="5:6" ht="12">
      <c r="E137" s="368"/>
      <c r="F137" s="368"/>
    </row>
    <row r="138" spans="5:6" ht="12">
      <c r="E138" s="368"/>
      <c r="F138" s="368"/>
    </row>
    <row r="139" spans="5:6" ht="12">
      <c r="E139" s="368"/>
      <c r="F139" s="368"/>
    </row>
    <row r="140" spans="5:6" ht="12">
      <c r="E140" s="368"/>
      <c r="F140" s="368"/>
    </row>
    <row r="141" spans="5:6" ht="12">
      <c r="E141" s="368"/>
      <c r="F141" s="368"/>
    </row>
    <row r="142" spans="5:6" ht="12">
      <c r="E142" s="368"/>
      <c r="F142" s="368"/>
    </row>
    <row r="143" spans="5:6" ht="12">
      <c r="E143" s="368"/>
      <c r="F143" s="368"/>
    </row>
    <row r="144" spans="5:6" ht="12">
      <c r="E144" s="368"/>
      <c r="F144" s="368"/>
    </row>
    <row r="145" spans="5:6" ht="12">
      <c r="E145" s="368"/>
      <c r="F145" s="368"/>
    </row>
    <row r="146" spans="5:6" ht="12">
      <c r="E146" s="368"/>
      <c r="F146" s="368"/>
    </row>
    <row r="147" spans="5:6" ht="12">
      <c r="E147" s="368"/>
      <c r="F147" s="368"/>
    </row>
    <row r="148" spans="5:6" ht="12">
      <c r="E148" s="368"/>
      <c r="F148" s="368"/>
    </row>
    <row r="149" spans="5:6" ht="12">
      <c r="E149" s="368"/>
      <c r="F149" s="368"/>
    </row>
    <row r="150" spans="5:6" ht="12">
      <c r="E150" s="368"/>
      <c r="F150" s="368"/>
    </row>
    <row r="151" spans="5:6" ht="12">
      <c r="E151" s="368"/>
      <c r="F151" s="368"/>
    </row>
    <row r="152" spans="5:6" ht="12">
      <c r="E152" s="368"/>
      <c r="F152" s="368"/>
    </row>
    <row r="153" spans="5:6" ht="12">
      <c r="E153" s="368"/>
      <c r="F153" s="368"/>
    </row>
    <row r="154" spans="5:6" ht="12">
      <c r="E154" s="368"/>
      <c r="F154" s="368"/>
    </row>
    <row r="155" spans="5:6" ht="12">
      <c r="E155" s="368"/>
      <c r="F155" s="368"/>
    </row>
    <row r="156" spans="5:6" ht="12">
      <c r="E156" s="368"/>
      <c r="F156" s="368"/>
    </row>
    <row r="157" spans="5:6" ht="12">
      <c r="E157" s="368"/>
      <c r="F157" s="368"/>
    </row>
    <row r="158" spans="5:6" ht="12">
      <c r="E158" s="368"/>
      <c r="F158" s="368"/>
    </row>
    <row r="159" spans="5:6" ht="12">
      <c r="E159" s="368"/>
      <c r="F159" s="368"/>
    </row>
    <row r="160" spans="5:6" ht="12">
      <c r="E160" s="368"/>
      <c r="F160" s="368"/>
    </row>
    <row r="161" spans="5:6" ht="12">
      <c r="E161" s="368"/>
      <c r="F161" s="368"/>
    </row>
    <row r="162" spans="5:6" ht="12">
      <c r="E162" s="368"/>
      <c r="F162" s="368"/>
    </row>
    <row r="163" spans="5:6" ht="12">
      <c r="E163" s="368"/>
      <c r="F163" s="368"/>
    </row>
    <row r="164" spans="5:6" ht="12">
      <c r="E164" s="368"/>
      <c r="F164" s="368"/>
    </row>
    <row r="165" spans="5:6" ht="12">
      <c r="E165" s="368"/>
      <c r="F165" s="368"/>
    </row>
    <row r="166" spans="5:6" ht="12">
      <c r="E166" s="368"/>
      <c r="F166" s="368"/>
    </row>
    <row r="167" spans="5:6" ht="12">
      <c r="E167" s="368"/>
      <c r="F167" s="368"/>
    </row>
    <row r="168" spans="5:6" ht="12">
      <c r="E168" s="368"/>
      <c r="F168" s="368"/>
    </row>
    <row r="169" spans="5:6" ht="12">
      <c r="E169" s="368"/>
      <c r="F169" s="368"/>
    </row>
    <row r="170" spans="5:6" ht="12">
      <c r="E170" s="368"/>
      <c r="F170" s="368"/>
    </row>
    <row r="171" spans="5:6" ht="12">
      <c r="E171" s="368"/>
      <c r="F171" s="368"/>
    </row>
    <row r="172" spans="5:6" ht="12">
      <c r="E172" s="368"/>
      <c r="F172" s="368"/>
    </row>
    <row r="173" spans="5:6" ht="12">
      <c r="E173" s="368"/>
      <c r="F173" s="368"/>
    </row>
    <row r="174" spans="5:6" ht="12">
      <c r="E174" s="368"/>
      <c r="F174" s="368"/>
    </row>
    <row r="175" spans="5:6" ht="12">
      <c r="E175" s="368"/>
      <c r="F175" s="368"/>
    </row>
    <row r="176" spans="5:6" ht="12">
      <c r="E176" s="368"/>
      <c r="F176" s="368"/>
    </row>
    <row r="177" spans="5:6" ht="12">
      <c r="E177" s="368"/>
      <c r="F177" s="368"/>
    </row>
    <row r="178" spans="5:6" ht="12">
      <c r="E178" s="368"/>
      <c r="F178" s="368"/>
    </row>
    <row r="179" spans="5:6" ht="12">
      <c r="E179" s="368"/>
      <c r="F179" s="368"/>
    </row>
    <row r="180" spans="5:6" ht="12">
      <c r="E180" s="368"/>
      <c r="F180" s="368"/>
    </row>
    <row r="181" spans="5:6" ht="12">
      <c r="E181" s="368"/>
      <c r="F181" s="368"/>
    </row>
    <row r="182" spans="5:6" ht="12">
      <c r="E182" s="368"/>
      <c r="F182" s="368"/>
    </row>
    <row r="183" spans="5:6" ht="12">
      <c r="E183" s="368"/>
      <c r="F183" s="368"/>
    </row>
    <row r="184" spans="5:6" ht="12">
      <c r="E184" s="368"/>
      <c r="F184" s="368"/>
    </row>
    <row r="185" spans="5:6" ht="12">
      <c r="E185" s="368"/>
      <c r="F185" s="368"/>
    </row>
    <row r="186" spans="5:6" ht="12">
      <c r="E186" s="368"/>
      <c r="F186" s="368"/>
    </row>
    <row r="187" spans="5:6" ht="12">
      <c r="E187" s="368"/>
      <c r="F187" s="368"/>
    </row>
    <row r="188" spans="5:6" ht="12">
      <c r="E188" s="368"/>
      <c r="F188" s="368"/>
    </row>
    <row r="189" spans="5:6" ht="12">
      <c r="E189" s="368"/>
      <c r="F189" s="368"/>
    </row>
    <row r="190" spans="5:6" ht="12">
      <c r="E190" s="368"/>
      <c r="F190" s="368"/>
    </row>
    <row r="191" spans="5:6" ht="12">
      <c r="E191" s="368"/>
      <c r="F191" s="368"/>
    </row>
    <row r="192" spans="5:6" ht="12">
      <c r="E192" s="368"/>
      <c r="F192" s="368"/>
    </row>
    <row r="193" spans="5:6" ht="12">
      <c r="E193" s="368"/>
      <c r="F193" s="368"/>
    </row>
    <row r="194" spans="5:6" ht="12">
      <c r="E194" s="368"/>
      <c r="F194" s="368"/>
    </row>
    <row r="195" spans="5:6" ht="12">
      <c r="E195" s="368"/>
      <c r="F195" s="368"/>
    </row>
    <row r="196" spans="5:6" ht="12">
      <c r="E196" s="368"/>
      <c r="F196" s="368"/>
    </row>
    <row r="197" spans="5:6" ht="12">
      <c r="E197" s="368"/>
      <c r="F197" s="368"/>
    </row>
    <row r="198" spans="5:6" ht="12">
      <c r="E198" s="368"/>
      <c r="F198" s="368"/>
    </row>
    <row r="199" spans="5:6" ht="12">
      <c r="E199" s="368"/>
      <c r="F199" s="368"/>
    </row>
    <row r="200" spans="5:6" ht="12">
      <c r="E200" s="368"/>
      <c r="F200" s="368"/>
    </row>
    <row r="201" spans="5:6" ht="12">
      <c r="E201" s="368"/>
      <c r="F201" s="368"/>
    </row>
    <row r="202" spans="5:6" ht="12">
      <c r="E202" s="368"/>
      <c r="F202" s="368"/>
    </row>
    <row r="203" spans="5:6" ht="12">
      <c r="E203" s="368"/>
      <c r="F203" s="368"/>
    </row>
    <row r="204" spans="5:6" ht="12">
      <c r="E204" s="368"/>
      <c r="F204" s="368"/>
    </row>
    <row r="205" spans="5:6" ht="12">
      <c r="E205" s="368"/>
      <c r="F205" s="368"/>
    </row>
    <row r="206" spans="5:6" ht="12">
      <c r="E206" s="368"/>
      <c r="F206" s="368"/>
    </row>
    <row r="207" spans="5:6" ht="12">
      <c r="E207" s="368"/>
      <c r="F207" s="368"/>
    </row>
    <row r="208" spans="5:6" ht="12">
      <c r="E208" s="368"/>
      <c r="F208" s="368"/>
    </row>
    <row r="209" spans="5:6" ht="12">
      <c r="E209" s="368"/>
      <c r="F209" s="368"/>
    </row>
    <row r="210" spans="5:6" ht="12">
      <c r="E210" s="368"/>
      <c r="F210" s="368"/>
    </row>
    <row r="211" spans="5:6" ht="12">
      <c r="E211" s="368"/>
      <c r="F211" s="368"/>
    </row>
    <row r="212" spans="5:6" ht="12">
      <c r="E212" s="368"/>
      <c r="F212" s="368"/>
    </row>
    <row r="213" spans="5:6" ht="12">
      <c r="E213" s="368"/>
      <c r="F213" s="368"/>
    </row>
    <row r="214" spans="5:6" ht="12">
      <c r="E214" s="368"/>
      <c r="F214" s="368"/>
    </row>
    <row r="215" spans="5:6" ht="12">
      <c r="E215" s="368"/>
      <c r="F215" s="368"/>
    </row>
    <row r="216" spans="5:6" ht="12">
      <c r="E216" s="368"/>
      <c r="F216" s="368"/>
    </row>
    <row r="217" spans="5:6" ht="12">
      <c r="E217" s="368"/>
      <c r="F217" s="368"/>
    </row>
    <row r="218" spans="5:6" ht="12">
      <c r="E218" s="368"/>
      <c r="F218" s="368"/>
    </row>
    <row r="219" spans="5:6" ht="12">
      <c r="E219" s="368"/>
      <c r="F219" s="368"/>
    </row>
    <row r="220" spans="5:6" ht="12">
      <c r="E220" s="368"/>
      <c r="F220" s="368"/>
    </row>
    <row r="221" spans="5:6" ht="12">
      <c r="E221" s="368"/>
      <c r="F221" s="368"/>
    </row>
    <row r="222" spans="5:6" ht="12">
      <c r="E222" s="368"/>
      <c r="F222" s="368"/>
    </row>
    <row r="223" spans="5:6" ht="12">
      <c r="E223" s="368"/>
      <c r="F223" s="368"/>
    </row>
    <row r="224" spans="5:6" ht="12">
      <c r="E224" s="368"/>
      <c r="F224" s="368"/>
    </row>
    <row r="225" spans="5:6" ht="12">
      <c r="E225" s="368"/>
      <c r="F225" s="368"/>
    </row>
    <row r="226" spans="5:6" ht="12">
      <c r="E226" s="368"/>
      <c r="F226" s="368"/>
    </row>
    <row r="227" spans="5:6" ht="12">
      <c r="E227" s="368"/>
      <c r="F227" s="368"/>
    </row>
    <row r="228" spans="5:6" ht="12">
      <c r="E228" s="368"/>
      <c r="F228" s="368"/>
    </row>
    <row r="229" spans="5:6" ht="12">
      <c r="E229" s="368"/>
      <c r="F229" s="368"/>
    </row>
    <row r="230" spans="5:6" ht="12">
      <c r="E230" s="368"/>
      <c r="F230" s="368"/>
    </row>
    <row r="231" spans="5:6" ht="12">
      <c r="E231" s="368"/>
      <c r="F231" s="368"/>
    </row>
    <row r="232" spans="5:6" ht="12">
      <c r="E232" s="368"/>
      <c r="F232" s="368"/>
    </row>
  </sheetData>
  <mergeCells count="16">
    <mergeCell ref="Q5:Q6"/>
    <mergeCell ref="R5:R6"/>
    <mergeCell ref="K44:N44"/>
    <mergeCell ref="O44:R44"/>
    <mergeCell ref="E4:G4"/>
    <mergeCell ref="A5:B6"/>
    <mergeCell ref="C5:C6"/>
    <mergeCell ref="J5:J6"/>
    <mergeCell ref="A3:B3"/>
    <mergeCell ref="E3:G3"/>
    <mergeCell ref="M3:N3"/>
    <mergeCell ref="P3:Q3"/>
    <mergeCell ref="A2:B2"/>
    <mergeCell ref="E2:G2"/>
    <mergeCell ref="M2:O2"/>
    <mergeCell ref="P2:Q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9:F16 H9:I16 K9:M16 O9:P16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24" right="0.17" top="0.2" bottom="0.38" header="0.17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329"/>
  <sheetViews>
    <sheetView workbookViewId="0" topLeftCell="A52">
      <selection activeCell="A110" sqref="A110"/>
    </sheetView>
  </sheetViews>
  <sheetFormatPr defaultColWidth="9.00390625" defaultRowHeight="12.75"/>
  <cols>
    <col min="1" max="1" width="47.25390625" style="337" customWidth="1"/>
    <col min="2" max="2" width="11.875" style="487" customWidth="1"/>
    <col min="3" max="3" width="13.375" style="337" customWidth="1"/>
    <col min="4" max="4" width="12.375" style="337" customWidth="1"/>
    <col min="5" max="5" width="13.125" style="337" customWidth="1"/>
    <col min="6" max="6" width="14.875" style="337" customWidth="1"/>
    <col min="7" max="26" width="10.75390625" style="337" hidden="1" customWidth="1"/>
    <col min="27" max="16384" width="10.75390625" style="337" customWidth="1"/>
  </cols>
  <sheetData>
    <row r="1" spans="1:15" ht="24" customHeight="1">
      <c r="A1" s="633" t="s">
        <v>634</v>
      </c>
      <c r="B1" s="633"/>
      <c r="C1" s="633"/>
      <c r="D1" s="633"/>
      <c r="E1" s="633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>
      <c r="A2" s="415"/>
      <c r="B2" s="416"/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8" customHeight="1">
      <c r="A3" s="634" t="str">
        <f>"Име на отчитащото се предприятие:"&amp;"           "&amp;'[2]справка №1-БАЛАНС'!E3</f>
        <v>Име на отчитащото се предприятие:           "АЛМА ТУР-БГ"АД</v>
      </c>
      <c r="B3" s="634"/>
      <c r="C3" s="340" t="s">
        <v>2</v>
      </c>
      <c r="E3" s="340">
        <f>'[2]справка №1-БАЛАНС'!H3</f>
        <v>831758428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>
      <c r="A4" s="614" t="s">
        <v>885</v>
      </c>
      <c r="B4" s="614"/>
      <c r="C4" s="197" t="s">
        <v>542</v>
      </c>
      <c r="D4" s="197"/>
      <c r="E4" s="340" t="str">
        <f>'[2]справка №1-БАЛАНС'!H4</f>
        <v> 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ht="12.75" customHeight="1">
      <c r="A5" s="422" t="s">
        <v>635</v>
      </c>
      <c r="B5" s="423"/>
      <c r="C5" s="424"/>
      <c r="D5" s="424"/>
      <c r="E5" s="425" t="s">
        <v>636</v>
      </c>
      <c r="F5" s="426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48" customFormat="1" ht="24">
      <c r="A6" s="427" t="s">
        <v>455</v>
      </c>
      <c r="B6" s="428" t="s">
        <v>5</v>
      </c>
      <c r="C6" s="429" t="s">
        <v>637</v>
      </c>
      <c r="D6" s="430" t="s">
        <v>638</v>
      </c>
      <c r="E6" s="430"/>
      <c r="F6" s="431"/>
      <c r="G6" s="432"/>
      <c r="H6" s="432"/>
      <c r="I6" s="432"/>
      <c r="J6" s="432"/>
      <c r="K6" s="432"/>
      <c r="L6" s="432"/>
      <c r="M6" s="432"/>
      <c r="N6" s="432"/>
      <c r="O6" s="433"/>
    </row>
    <row r="7" spans="1:15" s="348" customFormat="1" ht="12">
      <c r="A7" s="427"/>
      <c r="B7" s="434"/>
      <c r="C7" s="429"/>
      <c r="D7" s="435" t="s">
        <v>639</v>
      </c>
      <c r="E7" s="436" t="s">
        <v>640</v>
      </c>
      <c r="F7" s="431"/>
      <c r="G7" s="432"/>
      <c r="H7" s="432"/>
      <c r="I7" s="432"/>
      <c r="J7" s="432"/>
      <c r="K7" s="432"/>
      <c r="L7" s="432"/>
      <c r="M7" s="432"/>
      <c r="N7" s="432"/>
      <c r="O7" s="432"/>
    </row>
    <row r="8" spans="1:15" s="348" customFormat="1" ht="12">
      <c r="A8" s="437" t="s">
        <v>11</v>
      </c>
      <c r="B8" s="434" t="s">
        <v>12</v>
      </c>
      <c r="C8" s="437">
        <v>1</v>
      </c>
      <c r="D8" s="437">
        <v>2</v>
      </c>
      <c r="E8" s="437">
        <v>3</v>
      </c>
      <c r="F8" s="431"/>
      <c r="G8" s="432"/>
      <c r="H8" s="432"/>
      <c r="I8" s="432"/>
      <c r="J8" s="432"/>
      <c r="K8" s="432"/>
      <c r="L8" s="432"/>
      <c r="M8" s="432"/>
      <c r="N8" s="432"/>
      <c r="O8" s="432"/>
    </row>
    <row r="9" spans="1:15" ht="12">
      <c r="A9" s="435" t="s">
        <v>641</v>
      </c>
      <c r="B9" s="438" t="s">
        <v>642</v>
      </c>
      <c r="C9" s="439"/>
      <c r="D9" s="439"/>
      <c r="E9" s="440">
        <f>C9-D9</f>
        <v>0</v>
      </c>
      <c r="F9" s="441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>
      <c r="A10" s="435" t="s">
        <v>643</v>
      </c>
      <c r="B10" s="442"/>
      <c r="C10" s="443"/>
      <c r="D10" s="443"/>
      <c r="E10" s="440"/>
      <c r="F10" s="441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>
      <c r="A11" s="444" t="s">
        <v>644</v>
      </c>
      <c r="B11" s="445" t="s">
        <v>645</v>
      </c>
      <c r="C11" s="446">
        <f>SUM(C12:C14)</f>
        <v>0</v>
      </c>
      <c r="D11" s="446">
        <f>SUM(D12:D14)</f>
        <v>0</v>
      </c>
      <c r="E11" s="440">
        <f>SUM(E12:E14)</f>
        <v>0</v>
      </c>
      <c r="F11" s="441"/>
      <c r="G11" s="447"/>
      <c r="H11" s="447"/>
      <c r="I11" s="447"/>
      <c r="J11" s="447"/>
      <c r="K11" s="447"/>
      <c r="L11" s="447"/>
      <c r="M11" s="447"/>
      <c r="N11" s="447"/>
      <c r="O11" s="447"/>
    </row>
    <row r="12" spans="1:15" ht="12">
      <c r="A12" s="444" t="s">
        <v>646</v>
      </c>
      <c r="B12" s="445" t="s">
        <v>647</v>
      </c>
      <c r="C12" s="439"/>
      <c r="D12" s="439"/>
      <c r="E12" s="440">
        <f aca="true" t="shared" si="0" ref="E12:E18">C12-D12</f>
        <v>0</v>
      </c>
      <c r="F12" s="441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>
      <c r="A13" s="444" t="s">
        <v>648</v>
      </c>
      <c r="B13" s="445" t="s">
        <v>649</v>
      </c>
      <c r="C13" s="439"/>
      <c r="D13" s="439"/>
      <c r="E13" s="440">
        <f t="shared" si="0"/>
        <v>0</v>
      </c>
      <c r="F13" s="441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>
      <c r="A14" s="444" t="s">
        <v>650</v>
      </c>
      <c r="B14" s="445" t="s">
        <v>651</v>
      </c>
      <c r="C14" s="439"/>
      <c r="D14" s="439"/>
      <c r="E14" s="440">
        <f t="shared" si="0"/>
        <v>0</v>
      </c>
      <c r="F14" s="441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>
      <c r="A15" s="444" t="s">
        <v>652</v>
      </c>
      <c r="B15" s="445" t="s">
        <v>653</v>
      </c>
      <c r="C15" s="439">
        <v>12</v>
      </c>
      <c r="D15" s="439"/>
      <c r="E15" s="440">
        <f t="shared" si="0"/>
        <v>12</v>
      </c>
      <c r="F15" s="441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>
      <c r="A16" s="444" t="s">
        <v>654</v>
      </c>
      <c r="B16" s="445" t="s">
        <v>655</v>
      </c>
      <c r="C16" s="446">
        <f>+C17+C18</f>
        <v>3262</v>
      </c>
      <c r="D16" s="446">
        <f>+D17+D18</f>
        <v>0</v>
      </c>
      <c r="E16" s="440">
        <f t="shared" si="0"/>
        <v>3262</v>
      </c>
      <c r="F16" s="441"/>
      <c r="G16" s="447"/>
      <c r="H16" s="447"/>
      <c r="I16" s="447"/>
      <c r="J16" s="447"/>
      <c r="K16" s="447"/>
      <c r="L16" s="447"/>
      <c r="M16" s="447"/>
      <c r="N16" s="447"/>
      <c r="O16" s="447"/>
    </row>
    <row r="17" spans="1:15" ht="12">
      <c r="A17" s="444" t="s">
        <v>656</v>
      </c>
      <c r="B17" s="445" t="s">
        <v>657</v>
      </c>
      <c r="C17" s="439"/>
      <c r="D17" s="439"/>
      <c r="E17" s="440">
        <f t="shared" si="0"/>
        <v>0</v>
      </c>
      <c r="F17" s="441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>
      <c r="A18" s="444" t="s">
        <v>650</v>
      </c>
      <c r="B18" s="445" t="s">
        <v>658</v>
      </c>
      <c r="C18" s="439">
        <v>3262</v>
      </c>
      <c r="D18" s="439"/>
      <c r="E18" s="440">
        <f t="shared" si="0"/>
        <v>3262</v>
      </c>
      <c r="F18" s="441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>
      <c r="A19" s="448" t="s">
        <v>659</v>
      </c>
      <c r="B19" s="438" t="s">
        <v>660</v>
      </c>
      <c r="C19" s="443">
        <f>C11+C15+C16</f>
        <v>3274</v>
      </c>
      <c r="D19" s="443">
        <f>D11+D15+D16</f>
        <v>0</v>
      </c>
      <c r="E19" s="449">
        <f>E11+E15+E16</f>
        <v>3274</v>
      </c>
      <c r="F19" s="441"/>
      <c r="G19" s="447"/>
      <c r="H19" s="447"/>
      <c r="I19" s="447"/>
      <c r="J19" s="447"/>
      <c r="K19" s="447"/>
      <c r="L19" s="447"/>
      <c r="M19" s="447"/>
      <c r="N19" s="447"/>
      <c r="O19" s="447"/>
    </row>
    <row r="20" spans="1:15" ht="12">
      <c r="A20" s="435" t="s">
        <v>661</v>
      </c>
      <c r="B20" s="442"/>
      <c r="C20" s="446"/>
      <c r="D20" s="443"/>
      <c r="E20" s="440">
        <f>C20-D20</f>
        <v>0</v>
      </c>
      <c r="F20" s="441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>
      <c r="A21" s="444" t="s">
        <v>662</v>
      </c>
      <c r="B21" s="438" t="s">
        <v>663</v>
      </c>
      <c r="C21" s="439">
        <v>72</v>
      </c>
      <c r="D21" s="439"/>
      <c r="E21" s="440">
        <f>C21-D21</f>
        <v>72</v>
      </c>
      <c r="F21" s="441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>
      <c r="A22" s="444"/>
      <c r="B22" s="442"/>
      <c r="C22" s="446"/>
      <c r="D22" s="443"/>
      <c r="E22" s="440"/>
      <c r="F22" s="441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>
      <c r="A23" s="435" t="s">
        <v>664</v>
      </c>
      <c r="B23" s="450"/>
      <c r="C23" s="446"/>
      <c r="D23" s="443"/>
      <c r="E23" s="440"/>
      <c r="F23" s="441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>
      <c r="A24" s="444" t="s">
        <v>665</v>
      </c>
      <c r="B24" s="445" t="s">
        <v>666</v>
      </c>
      <c r="C24" s="446">
        <f>SUM(C25:C27)</f>
        <v>0</v>
      </c>
      <c r="D24" s="446">
        <f>SUM(D25:D27)</f>
        <v>0</v>
      </c>
      <c r="E24" s="440">
        <f>SUM(E25:E27)</f>
        <v>0</v>
      </c>
      <c r="F24" s="441"/>
      <c r="G24" s="447"/>
      <c r="H24" s="447"/>
      <c r="I24" s="447"/>
      <c r="J24" s="447"/>
      <c r="K24" s="447"/>
      <c r="L24" s="447"/>
      <c r="M24" s="447"/>
      <c r="N24" s="447"/>
      <c r="O24" s="447"/>
    </row>
    <row r="25" spans="1:15" ht="12">
      <c r="A25" s="444" t="s">
        <v>667</v>
      </c>
      <c r="B25" s="445" t="s">
        <v>668</v>
      </c>
      <c r="C25" s="439"/>
      <c r="D25" s="439"/>
      <c r="E25" s="440">
        <f aca="true" t="shared" si="1" ref="E25:E32">C25-D25</f>
        <v>0</v>
      </c>
      <c r="F25" s="441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>
      <c r="A26" s="444" t="s">
        <v>669</v>
      </c>
      <c r="B26" s="445" t="s">
        <v>670</v>
      </c>
      <c r="C26" s="439"/>
      <c r="D26" s="439"/>
      <c r="E26" s="440">
        <f t="shared" si="1"/>
        <v>0</v>
      </c>
      <c r="F26" s="441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>
      <c r="A27" s="444" t="s">
        <v>671</v>
      </c>
      <c r="B27" s="445" t="s">
        <v>672</v>
      </c>
      <c r="C27" s="439"/>
      <c r="D27" s="439"/>
      <c r="E27" s="440">
        <f t="shared" si="1"/>
        <v>0</v>
      </c>
      <c r="F27" s="441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>
      <c r="A28" s="444" t="s">
        <v>673</v>
      </c>
      <c r="B28" s="445" t="s">
        <v>674</v>
      </c>
      <c r="C28" s="439">
        <v>4674</v>
      </c>
      <c r="D28" s="439">
        <v>4674</v>
      </c>
      <c r="E28" s="440">
        <f t="shared" si="1"/>
        <v>0</v>
      </c>
      <c r="F28" s="441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>
      <c r="A29" s="444" t="s">
        <v>675</v>
      </c>
      <c r="B29" s="445" t="s">
        <v>676</v>
      </c>
      <c r="C29" s="439">
        <v>3477</v>
      </c>
      <c r="D29" s="439">
        <v>3477</v>
      </c>
      <c r="E29" s="440">
        <f t="shared" si="1"/>
        <v>0</v>
      </c>
      <c r="F29" s="441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>
      <c r="A30" s="444" t="s">
        <v>677</v>
      </c>
      <c r="B30" s="445" t="s">
        <v>678</v>
      </c>
      <c r="C30" s="439">
        <v>260</v>
      </c>
      <c r="D30" s="439">
        <v>260</v>
      </c>
      <c r="E30" s="440">
        <f t="shared" si="1"/>
        <v>0</v>
      </c>
      <c r="F30" s="441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>
      <c r="A31" s="444" t="s">
        <v>679</v>
      </c>
      <c r="B31" s="445" t="s">
        <v>680</v>
      </c>
      <c r="C31" s="439">
        <v>49</v>
      </c>
      <c r="D31" s="439">
        <v>49</v>
      </c>
      <c r="E31" s="440">
        <f t="shared" si="1"/>
        <v>0</v>
      </c>
      <c r="F31" s="441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>
      <c r="A32" s="444" t="s">
        <v>681</v>
      </c>
      <c r="B32" s="445" t="s">
        <v>682</v>
      </c>
      <c r="C32" s="439"/>
      <c r="D32" s="439"/>
      <c r="E32" s="440">
        <f t="shared" si="1"/>
        <v>0</v>
      </c>
      <c r="F32" s="441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>
      <c r="A33" s="444" t="s">
        <v>683</v>
      </c>
      <c r="B33" s="445" t="s">
        <v>684</v>
      </c>
      <c r="C33" s="451">
        <f>SUM(C34:C37)</f>
        <v>1347</v>
      </c>
      <c r="D33" s="451">
        <f>SUM(D34:D37)</f>
        <v>1347</v>
      </c>
      <c r="E33" s="452">
        <f>SUM(E34:E37)</f>
        <v>0</v>
      </c>
      <c r="F33" s="441"/>
      <c r="G33" s="447"/>
      <c r="H33" s="447"/>
      <c r="I33" s="447"/>
      <c r="J33" s="447"/>
      <c r="K33" s="447"/>
      <c r="L33" s="447"/>
      <c r="M33" s="447"/>
      <c r="N33" s="447"/>
      <c r="O33" s="447"/>
    </row>
    <row r="34" spans="1:15" ht="12">
      <c r="A34" s="444" t="s">
        <v>685</v>
      </c>
      <c r="B34" s="445" t="s">
        <v>686</v>
      </c>
      <c r="C34" s="439"/>
      <c r="D34" s="439"/>
      <c r="E34" s="440">
        <f>C34-D34</f>
        <v>0</v>
      </c>
      <c r="F34" s="441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>
      <c r="A35" s="444" t="s">
        <v>687</v>
      </c>
      <c r="B35" s="445" t="s">
        <v>688</v>
      </c>
      <c r="C35" s="439">
        <v>1347</v>
      </c>
      <c r="D35" s="439">
        <v>1347</v>
      </c>
      <c r="E35" s="440">
        <f>C35-D35</f>
        <v>0</v>
      </c>
      <c r="F35" s="441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>
      <c r="A36" s="444" t="s">
        <v>689</v>
      </c>
      <c r="B36" s="445" t="s">
        <v>690</v>
      </c>
      <c r="C36" s="439"/>
      <c r="D36" s="439"/>
      <c r="E36" s="440">
        <f>C36-D36</f>
        <v>0</v>
      </c>
      <c r="F36" s="441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>
      <c r="A37" s="444" t="s">
        <v>691</v>
      </c>
      <c r="B37" s="445" t="s">
        <v>692</v>
      </c>
      <c r="C37" s="439"/>
      <c r="D37" s="439"/>
      <c r="E37" s="440">
        <f>C37-D37</f>
        <v>0</v>
      </c>
      <c r="F37" s="441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>
      <c r="A38" s="444" t="s">
        <v>693</v>
      </c>
      <c r="B38" s="445" t="s">
        <v>694</v>
      </c>
      <c r="C38" s="446">
        <f>SUM(C39:C42)</f>
        <v>1905</v>
      </c>
      <c r="D38" s="451">
        <f>SUM(D39:D42)</f>
        <v>1905</v>
      </c>
      <c r="E38" s="452">
        <f>SUM(E39:E42)</f>
        <v>0</v>
      </c>
      <c r="F38" s="441"/>
      <c r="G38" s="447"/>
      <c r="H38" s="447"/>
      <c r="I38" s="447"/>
      <c r="J38" s="447"/>
      <c r="K38" s="447"/>
      <c r="L38" s="447"/>
      <c r="M38" s="447"/>
      <c r="N38" s="447"/>
      <c r="O38" s="447"/>
    </row>
    <row r="39" spans="1:15" ht="12">
      <c r="A39" s="444" t="s">
        <v>695</v>
      </c>
      <c r="B39" s="445" t="s">
        <v>696</v>
      </c>
      <c r="C39" s="439"/>
      <c r="D39" s="439"/>
      <c r="E39" s="440">
        <f>C39-D39</f>
        <v>0</v>
      </c>
      <c r="F39" s="441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>
      <c r="A40" s="444" t="s">
        <v>697</v>
      </c>
      <c r="B40" s="445" t="s">
        <v>698</v>
      </c>
      <c r="C40" s="439"/>
      <c r="D40" s="439"/>
      <c r="E40" s="440">
        <f>C40-D40</f>
        <v>0</v>
      </c>
      <c r="F40" s="441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>
      <c r="A41" s="444" t="s">
        <v>699</v>
      </c>
      <c r="B41" s="445" t="s">
        <v>700</v>
      </c>
      <c r="C41" s="439"/>
      <c r="D41" s="439"/>
      <c r="E41" s="440">
        <f>C41-D41</f>
        <v>0</v>
      </c>
      <c r="F41" s="441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>
      <c r="A42" s="444" t="s">
        <v>701</v>
      </c>
      <c r="B42" s="445" t="s">
        <v>702</v>
      </c>
      <c r="C42" s="439">
        <v>1905</v>
      </c>
      <c r="D42" s="439">
        <v>1905</v>
      </c>
      <c r="E42" s="440">
        <f>C42-D42</f>
        <v>0</v>
      </c>
      <c r="F42" s="441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>
      <c r="A43" s="448" t="s">
        <v>703</v>
      </c>
      <c r="B43" s="438" t="s">
        <v>704</v>
      </c>
      <c r="C43" s="443">
        <f>C24+C28+C29+C31+C30+C32+C33+C38</f>
        <v>11712</v>
      </c>
      <c r="D43" s="443">
        <f>D24+D28+D29+D31+D30+D32+D33+D38</f>
        <v>11712</v>
      </c>
      <c r="E43" s="449">
        <f>E24+E28+E29+E31+E30+E32+E33+E38</f>
        <v>0</v>
      </c>
      <c r="F43" s="441"/>
      <c r="G43" s="447"/>
      <c r="H43" s="447"/>
      <c r="I43" s="447"/>
      <c r="J43" s="447"/>
      <c r="K43" s="447"/>
      <c r="L43" s="447"/>
      <c r="M43" s="447"/>
      <c r="N43" s="447"/>
      <c r="O43" s="447"/>
    </row>
    <row r="44" spans="1:15" ht="12">
      <c r="A44" s="435" t="s">
        <v>705</v>
      </c>
      <c r="B44" s="442" t="s">
        <v>706</v>
      </c>
      <c r="C44" s="453">
        <f>C43+C21+C19+C9</f>
        <v>15058</v>
      </c>
      <c r="D44" s="453">
        <f>D43+D21+D19+D9</f>
        <v>11712</v>
      </c>
      <c r="E44" s="449">
        <f>E43+E21+E19+E9</f>
        <v>3346</v>
      </c>
      <c r="F44" s="441"/>
      <c r="G44" s="447"/>
      <c r="H44" s="447"/>
      <c r="I44" s="447"/>
      <c r="J44" s="447"/>
      <c r="K44" s="447"/>
      <c r="L44" s="447"/>
      <c r="M44" s="447"/>
      <c r="N44" s="447"/>
      <c r="O44" s="447"/>
    </row>
    <row r="45" spans="1:27" ht="12">
      <c r="A45" s="454"/>
      <c r="B45" s="455"/>
      <c r="C45" s="456"/>
      <c r="D45" s="456"/>
      <c r="E45" s="456"/>
      <c r="F45" s="441"/>
      <c r="G45" s="457"/>
      <c r="H45" s="457"/>
      <c r="I45" s="457"/>
      <c r="J45" s="457"/>
      <c r="K45" s="457"/>
      <c r="L45" s="457"/>
      <c r="M45" s="457"/>
      <c r="N45" s="457"/>
      <c r="O45" s="457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</row>
    <row r="46" spans="1:27" ht="12">
      <c r="A46" s="454"/>
      <c r="B46" s="455"/>
      <c r="C46" s="456"/>
      <c r="D46" s="456"/>
      <c r="E46" s="456"/>
      <c r="F46" s="441"/>
      <c r="G46" s="457"/>
      <c r="H46" s="457"/>
      <c r="I46" s="457"/>
      <c r="J46" s="457"/>
      <c r="K46" s="457"/>
      <c r="L46" s="457"/>
      <c r="M46" s="457"/>
      <c r="N46" s="457"/>
      <c r="O46" s="457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</row>
    <row r="47" spans="1:15" ht="12">
      <c r="A47" s="454" t="s">
        <v>707</v>
      </c>
      <c r="B47" s="455"/>
      <c r="C47" s="459"/>
      <c r="D47" s="459"/>
      <c r="E47" s="459"/>
      <c r="F47" s="431" t="s">
        <v>269</v>
      </c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 s="348" customFormat="1" ht="24">
      <c r="A48" s="427" t="s">
        <v>455</v>
      </c>
      <c r="B48" s="428" t="s">
        <v>5</v>
      </c>
      <c r="C48" s="460" t="s">
        <v>708</v>
      </c>
      <c r="D48" s="430" t="s">
        <v>709</v>
      </c>
      <c r="E48" s="430"/>
      <c r="F48" s="430" t="s">
        <v>710</v>
      </c>
      <c r="G48" s="433"/>
      <c r="H48" s="433"/>
      <c r="I48" s="433"/>
      <c r="J48" s="433"/>
      <c r="K48" s="433"/>
      <c r="L48" s="433"/>
      <c r="M48" s="433"/>
      <c r="N48" s="433"/>
      <c r="O48" s="433"/>
    </row>
    <row r="49" spans="1:15" s="348" customFormat="1" ht="12">
      <c r="A49" s="427"/>
      <c r="B49" s="434"/>
      <c r="C49" s="460"/>
      <c r="D49" s="435" t="s">
        <v>639</v>
      </c>
      <c r="E49" s="435" t="s">
        <v>640</v>
      </c>
      <c r="F49" s="430"/>
      <c r="G49" s="433"/>
      <c r="H49" s="433"/>
      <c r="I49" s="433"/>
      <c r="J49" s="433"/>
      <c r="K49" s="433"/>
      <c r="L49" s="433"/>
      <c r="M49" s="433"/>
      <c r="N49" s="433"/>
      <c r="O49" s="433"/>
    </row>
    <row r="50" spans="1:15" s="348" customFormat="1" ht="12">
      <c r="A50" s="437" t="s">
        <v>11</v>
      </c>
      <c r="B50" s="434" t="s">
        <v>12</v>
      </c>
      <c r="C50" s="437">
        <v>1</v>
      </c>
      <c r="D50" s="437">
        <v>2</v>
      </c>
      <c r="E50" s="461">
        <v>3</v>
      </c>
      <c r="F50" s="461">
        <v>4</v>
      </c>
      <c r="G50" s="433"/>
      <c r="H50" s="433"/>
      <c r="I50" s="433"/>
      <c r="J50" s="433"/>
      <c r="K50" s="433"/>
      <c r="L50" s="433"/>
      <c r="M50" s="433"/>
      <c r="N50" s="433"/>
      <c r="O50" s="433"/>
    </row>
    <row r="51" spans="1:15" ht="12">
      <c r="A51" s="435" t="s">
        <v>711</v>
      </c>
      <c r="B51" s="450"/>
      <c r="C51" s="453"/>
      <c r="D51" s="453"/>
      <c r="E51" s="453"/>
      <c r="F51" s="462"/>
      <c r="G51" s="414"/>
      <c r="H51" s="414"/>
      <c r="I51" s="414"/>
      <c r="J51" s="414"/>
      <c r="K51" s="414"/>
      <c r="L51" s="414"/>
      <c r="M51" s="414"/>
      <c r="N51" s="414"/>
      <c r="O51" s="414"/>
    </row>
    <row r="52" spans="1:16" ht="12">
      <c r="A52" s="444" t="s">
        <v>712</v>
      </c>
      <c r="B52" s="445" t="s">
        <v>713</v>
      </c>
      <c r="C52" s="453">
        <f>SUM(C53:C55)</f>
        <v>0</v>
      </c>
      <c r="D52" s="453">
        <f>SUM(D53:D55)</f>
        <v>0</v>
      </c>
      <c r="E52" s="446">
        <f aca="true" t="shared" si="2" ref="E52:E66">C52-D52</f>
        <v>0</v>
      </c>
      <c r="F52" s="443">
        <f>SUM(F53:F55)</f>
        <v>0</v>
      </c>
      <c r="G52" s="447"/>
      <c r="H52" s="447"/>
      <c r="I52" s="447"/>
      <c r="J52" s="447"/>
      <c r="K52" s="447"/>
      <c r="L52" s="447"/>
      <c r="M52" s="447"/>
      <c r="N52" s="447"/>
      <c r="O52" s="447"/>
      <c r="P52" s="361"/>
    </row>
    <row r="53" spans="1:15" ht="12">
      <c r="A53" s="444" t="s">
        <v>714</v>
      </c>
      <c r="B53" s="445" t="s">
        <v>715</v>
      </c>
      <c r="C53" s="439"/>
      <c r="D53" s="439"/>
      <c r="E53" s="446">
        <f t="shared" si="2"/>
        <v>0</v>
      </c>
      <c r="F53" s="439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>
      <c r="A54" s="444" t="s">
        <v>716</v>
      </c>
      <c r="B54" s="445" t="s">
        <v>717</v>
      </c>
      <c r="C54" s="439"/>
      <c r="D54" s="439"/>
      <c r="E54" s="446">
        <f t="shared" si="2"/>
        <v>0</v>
      </c>
      <c r="F54" s="439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5" ht="12">
      <c r="A55" s="444" t="s">
        <v>701</v>
      </c>
      <c r="B55" s="445" t="s">
        <v>718</v>
      </c>
      <c r="C55" s="439"/>
      <c r="D55" s="439"/>
      <c r="E55" s="446">
        <f t="shared" si="2"/>
        <v>0</v>
      </c>
      <c r="F55" s="439"/>
      <c r="G55" s="414"/>
      <c r="H55" s="414"/>
      <c r="I55" s="414"/>
      <c r="J55" s="414"/>
      <c r="K55" s="414"/>
      <c r="L55" s="414"/>
      <c r="M55" s="414"/>
      <c r="N55" s="414"/>
      <c r="O55" s="414"/>
    </row>
    <row r="56" spans="1:16" ht="24">
      <c r="A56" s="444" t="s">
        <v>719</v>
      </c>
      <c r="B56" s="445" t="s">
        <v>720</v>
      </c>
      <c r="C56" s="453">
        <f>C57+C59</f>
        <v>21174</v>
      </c>
      <c r="D56" s="453">
        <f>D57+D59</f>
        <v>0</v>
      </c>
      <c r="E56" s="446">
        <f t="shared" si="2"/>
        <v>21174</v>
      </c>
      <c r="F56" s="453">
        <f>F57+F59</f>
        <v>0</v>
      </c>
      <c r="G56" s="447"/>
      <c r="H56" s="447"/>
      <c r="I56" s="447"/>
      <c r="J56" s="447"/>
      <c r="K56" s="447"/>
      <c r="L56" s="447"/>
      <c r="M56" s="447"/>
      <c r="N56" s="447"/>
      <c r="O56" s="447"/>
      <c r="P56" s="361"/>
    </row>
    <row r="57" spans="1:15" ht="12">
      <c r="A57" s="444" t="s">
        <v>721</v>
      </c>
      <c r="B57" s="445" t="s">
        <v>722</v>
      </c>
      <c r="C57" s="439">
        <v>21174</v>
      </c>
      <c r="D57" s="439"/>
      <c r="E57" s="446">
        <f t="shared" si="2"/>
        <v>21174</v>
      </c>
      <c r="F57" s="439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>
      <c r="A58" s="463" t="s">
        <v>723</v>
      </c>
      <c r="B58" s="445" t="s">
        <v>724</v>
      </c>
      <c r="C58" s="464"/>
      <c r="D58" s="464"/>
      <c r="E58" s="446">
        <f t="shared" si="2"/>
        <v>0</v>
      </c>
      <c r="F58" s="46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>
      <c r="A59" s="463" t="s">
        <v>725</v>
      </c>
      <c r="B59" s="445" t="s">
        <v>726</v>
      </c>
      <c r="C59" s="439"/>
      <c r="D59" s="439"/>
      <c r="E59" s="446">
        <f t="shared" si="2"/>
        <v>0</v>
      </c>
      <c r="F59" s="439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>
      <c r="A60" s="463" t="s">
        <v>723</v>
      </c>
      <c r="B60" s="445" t="s">
        <v>727</v>
      </c>
      <c r="C60" s="464"/>
      <c r="D60" s="464"/>
      <c r="E60" s="446">
        <f t="shared" si="2"/>
        <v>0</v>
      </c>
      <c r="F60" s="464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>
      <c r="A61" s="444" t="s">
        <v>135</v>
      </c>
      <c r="B61" s="445" t="s">
        <v>728</v>
      </c>
      <c r="C61" s="439"/>
      <c r="D61" s="439"/>
      <c r="E61" s="446">
        <f t="shared" si="2"/>
        <v>0</v>
      </c>
      <c r="F61" s="465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>
      <c r="A62" s="444" t="s">
        <v>138</v>
      </c>
      <c r="B62" s="445" t="s">
        <v>729</v>
      </c>
      <c r="C62" s="439"/>
      <c r="D62" s="439"/>
      <c r="E62" s="446">
        <f t="shared" si="2"/>
        <v>0</v>
      </c>
      <c r="F62" s="465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>
      <c r="A63" s="444" t="s">
        <v>730</v>
      </c>
      <c r="B63" s="445" t="s">
        <v>731</v>
      </c>
      <c r="C63" s="439">
        <v>7823</v>
      </c>
      <c r="D63" s="439"/>
      <c r="E63" s="446">
        <f t="shared" si="2"/>
        <v>7823</v>
      </c>
      <c r="F63" s="465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>
      <c r="A64" s="444" t="s">
        <v>732</v>
      </c>
      <c r="B64" s="445" t="s">
        <v>733</v>
      </c>
      <c r="C64" s="439">
        <v>3842</v>
      </c>
      <c r="D64" s="439"/>
      <c r="E64" s="446">
        <f t="shared" si="2"/>
        <v>3842</v>
      </c>
      <c r="F64" s="465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5" ht="12">
      <c r="A65" s="444" t="s">
        <v>734</v>
      </c>
      <c r="B65" s="445" t="s">
        <v>735</v>
      </c>
      <c r="C65" s="464">
        <v>2377</v>
      </c>
      <c r="D65" s="464"/>
      <c r="E65" s="446">
        <f t="shared" si="2"/>
        <v>2377</v>
      </c>
      <c r="F65" s="466"/>
      <c r="G65" s="414"/>
      <c r="H65" s="414"/>
      <c r="I65" s="414"/>
      <c r="J65" s="414"/>
      <c r="K65" s="414"/>
      <c r="L65" s="414"/>
      <c r="M65" s="414"/>
      <c r="N65" s="414"/>
      <c r="O65" s="414"/>
    </row>
    <row r="66" spans="1:16" ht="12">
      <c r="A66" s="448" t="s">
        <v>736</v>
      </c>
      <c r="B66" s="438" t="s">
        <v>737</v>
      </c>
      <c r="C66" s="453">
        <f>C52+C56+C61+C62+C63+C64</f>
        <v>32839</v>
      </c>
      <c r="D66" s="453">
        <f>D52+D56+D61+D62+D63+D64</f>
        <v>0</v>
      </c>
      <c r="E66" s="446">
        <f t="shared" si="2"/>
        <v>32839</v>
      </c>
      <c r="F66" s="453">
        <f>F52+F56+F61+F62+F63+F64</f>
        <v>0</v>
      </c>
      <c r="G66" s="447"/>
      <c r="H66" s="447"/>
      <c r="I66" s="447"/>
      <c r="J66" s="447"/>
      <c r="K66" s="447"/>
      <c r="L66" s="447"/>
      <c r="M66" s="447"/>
      <c r="N66" s="447"/>
      <c r="O66" s="447"/>
      <c r="P66" s="361"/>
    </row>
    <row r="67" spans="1:15" ht="12">
      <c r="A67" s="435" t="s">
        <v>738</v>
      </c>
      <c r="B67" s="442"/>
      <c r="C67" s="443"/>
      <c r="D67" s="443"/>
      <c r="E67" s="446"/>
      <c r="F67" s="467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>
      <c r="A68" s="444" t="s">
        <v>739</v>
      </c>
      <c r="B68" s="468" t="s">
        <v>740</v>
      </c>
      <c r="C68" s="439">
        <v>13</v>
      </c>
      <c r="D68" s="439"/>
      <c r="E68" s="446">
        <f>C68-D68</f>
        <v>13</v>
      </c>
      <c r="F68" s="465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>
      <c r="A69" s="435"/>
      <c r="B69" s="442"/>
      <c r="C69" s="443"/>
      <c r="D69" s="443"/>
      <c r="E69" s="446"/>
      <c r="F69" s="467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5" ht="12">
      <c r="A70" s="435" t="s">
        <v>741</v>
      </c>
      <c r="B70" s="450"/>
      <c r="C70" s="443"/>
      <c r="D70" s="443"/>
      <c r="E70" s="446"/>
      <c r="F70" s="467"/>
      <c r="G70" s="414"/>
      <c r="H70" s="414"/>
      <c r="I70" s="414"/>
      <c r="J70" s="414"/>
      <c r="K70" s="414"/>
      <c r="L70" s="414"/>
      <c r="M70" s="414"/>
      <c r="N70" s="414"/>
      <c r="O70" s="414"/>
    </row>
    <row r="71" spans="1:16" ht="12">
      <c r="A71" s="444" t="s">
        <v>712</v>
      </c>
      <c r="B71" s="445" t="s">
        <v>742</v>
      </c>
      <c r="C71" s="451">
        <f>SUM(C72:C74)</f>
        <v>0</v>
      </c>
      <c r="D71" s="451">
        <f>SUM(D72:D74)</f>
        <v>0</v>
      </c>
      <c r="E71" s="451">
        <f>SUM(E72:E74)</f>
        <v>0</v>
      </c>
      <c r="F71" s="451">
        <f>SUM(F72:F74)</f>
        <v>0</v>
      </c>
      <c r="G71" s="447"/>
      <c r="H71" s="447"/>
      <c r="I71" s="447"/>
      <c r="J71" s="447"/>
      <c r="K71" s="447"/>
      <c r="L71" s="447"/>
      <c r="M71" s="447"/>
      <c r="N71" s="447"/>
      <c r="O71" s="447"/>
      <c r="P71" s="361"/>
    </row>
    <row r="72" spans="1:15" ht="12">
      <c r="A72" s="444" t="s">
        <v>743</v>
      </c>
      <c r="B72" s="445" t="s">
        <v>744</v>
      </c>
      <c r="C72" s="439"/>
      <c r="D72" s="439"/>
      <c r="E72" s="446">
        <f>C72-D72</f>
        <v>0</v>
      </c>
      <c r="F72" s="465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>
      <c r="A73" s="444" t="s">
        <v>745</v>
      </c>
      <c r="B73" s="445" t="s">
        <v>746</v>
      </c>
      <c r="C73" s="439"/>
      <c r="D73" s="439"/>
      <c r="E73" s="446">
        <f>C73-D73</f>
        <v>0</v>
      </c>
      <c r="F73" s="465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5" ht="12">
      <c r="A74" s="469" t="s">
        <v>747</v>
      </c>
      <c r="B74" s="445" t="s">
        <v>748</v>
      </c>
      <c r="C74" s="439"/>
      <c r="D74" s="439"/>
      <c r="E74" s="446">
        <f>C74-D74</f>
        <v>0</v>
      </c>
      <c r="F74" s="465"/>
      <c r="G74" s="414"/>
      <c r="H74" s="414"/>
      <c r="I74" s="414"/>
      <c r="J74" s="414"/>
      <c r="K74" s="414"/>
      <c r="L74" s="414"/>
      <c r="M74" s="414"/>
      <c r="N74" s="414"/>
      <c r="O74" s="414"/>
    </row>
    <row r="75" spans="1:16" ht="24">
      <c r="A75" s="444" t="s">
        <v>719</v>
      </c>
      <c r="B75" s="445" t="s">
        <v>749</v>
      </c>
      <c r="C75" s="453">
        <f>C76+C78</f>
        <v>2410</v>
      </c>
      <c r="D75" s="453">
        <f>D76+D78</f>
        <v>2410</v>
      </c>
      <c r="E75" s="453">
        <f>E76+E78</f>
        <v>0</v>
      </c>
      <c r="F75" s="453">
        <f>F76+F78</f>
        <v>0</v>
      </c>
      <c r="G75" s="447"/>
      <c r="H75" s="447"/>
      <c r="I75" s="447"/>
      <c r="J75" s="447"/>
      <c r="K75" s="447"/>
      <c r="L75" s="447"/>
      <c r="M75" s="447"/>
      <c r="N75" s="447"/>
      <c r="O75" s="447"/>
      <c r="P75" s="361"/>
    </row>
    <row r="76" spans="1:15" ht="12">
      <c r="A76" s="444" t="s">
        <v>750</v>
      </c>
      <c r="B76" s="445" t="s">
        <v>751</v>
      </c>
      <c r="C76" s="439">
        <v>2410</v>
      </c>
      <c r="D76" s="439">
        <v>2410</v>
      </c>
      <c r="E76" s="446">
        <f>C76-D76</f>
        <v>0</v>
      </c>
      <c r="F76" s="439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>
      <c r="A77" s="444" t="s">
        <v>752</v>
      </c>
      <c r="B77" s="445" t="s">
        <v>753</v>
      </c>
      <c r="C77" s="464"/>
      <c r="D77" s="464"/>
      <c r="E77" s="446">
        <f>C77-D77</f>
        <v>0</v>
      </c>
      <c r="F77" s="464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>
      <c r="A78" s="444" t="s">
        <v>754</v>
      </c>
      <c r="B78" s="445" t="s">
        <v>755</v>
      </c>
      <c r="C78" s="439"/>
      <c r="D78" s="439"/>
      <c r="E78" s="446">
        <f>C78-D78</f>
        <v>0</v>
      </c>
      <c r="F78" s="439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5" ht="12">
      <c r="A79" s="444" t="s">
        <v>723</v>
      </c>
      <c r="B79" s="445" t="s">
        <v>756</v>
      </c>
      <c r="C79" s="464"/>
      <c r="D79" s="464"/>
      <c r="E79" s="446">
        <f>C79-D79</f>
        <v>0</v>
      </c>
      <c r="F79" s="464"/>
      <c r="G79" s="414"/>
      <c r="H79" s="414"/>
      <c r="I79" s="414"/>
      <c r="J79" s="414"/>
      <c r="K79" s="414"/>
      <c r="L79" s="414"/>
      <c r="M79" s="414"/>
      <c r="N79" s="414"/>
      <c r="O79" s="414"/>
    </row>
    <row r="80" spans="1:16" ht="12">
      <c r="A80" s="444" t="s">
        <v>757</v>
      </c>
      <c r="B80" s="445" t="s">
        <v>758</v>
      </c>
      <c r="C80" s="453">
        <f>SUM(C81:C84)</f>
        <v>0</v>
      </c>
      <c r="D80" s="453">
        <f>SUM(D81:D84)</f>
        <v>0</v>
      </c>
      <c r="E80" s="453">
        <f>SUM(E81:E84)</f>
        <v>0</v>
      </c>
      <c r="F80" s="453">
        <f>SUM(F81:F84)</f>
        <v>0</v>
      </c>
      <c r="G80" s="447"/>
      <c r="H80" s="447"/>
      <c r="I80" s="447"/>
      <c r="J80" s="447"/>
      <c r="K80" s="447"/>
      <c r="L80" s="447"/>
      <c r="M80" s="447"/>
      <c r="N80" s="447"/>
      <c r="O80" s="447"/>
      <c r="P80" s="361"/>
    </row>
    <row r="81" spans="1:15" ht="12">
      <c r="A81" s="444" t="s">
        <v>759</v>
      </c>
      <c r="B81" s="445" t="s">
        <v>760</v>
      </c>
      <c r="C81" s="439"/>
      <c r="D81" s="439"/>
      <c r="E81" s="446">
        <f>C81-D81</f>
        <v>0</v>
      </c>
      <c r="F81" s="439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12">
      <c r="A82" s="444" t="s">
        <v>761</v>
      </c>
      <c r="B82" s="445" t="s">
        <v>762</v>
      </c>
      <c r="C82" s="439"/>
      <c r="D82" s="439"/>
      <c r="E82" s="446">
        <f>C82-D82</f>
        <v>0</v>
      </c>
      <c r="F82" s="439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24">
      <c r="A83" s="444" t="s">
        <v>763</v>
      </c>
      <c r="B83" s="445" t="s">
        <v>764</v>
      </c>
      <c r="C83" s="439"/>
      <c r="D83" s="439"/>
      <c r="E83" s="446">
        <f>C83-D83</f>
        <v>0</v>
      </c>
      <c r="F83" s="439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5" ht="12">
      <c r="A84" s="444" t="s">
        <v>765</v>
      </c>
      <c r="B84" s="445" t="s">
        <v>766</v>
      </c>
      <c r="C84" s="439"/>
      <c r="D84" s="439"/>
      <c r="E84" s="446">
        <f>C84-D84</f>
        <v>0</v>
      </c>
      <c r="F84" s="439"/>
      <c r="G84" s="414"/>
      <c r="H84" s="414"/>
      <c r="I84" s="414"/>
      <c r="J84" s="414"/>
      <c r="K84" s="414"/>
      <c r="L84" s="414"/>
      <c r="M84" s="414"/>
      <c r="N84" s="414"/>
      <c r="O84" s="414"/>
    </row>
    <row r="85" spans="1:16" ht="12">
      <c r="A85" s="444" t="s">
        <v>767</v>
      </c>
      <c r="B85" s="445" t="s">
        <v>768</v>
      </c>
      <c r="C85" s="443">
        <f>SUM(C86:C90)+C94</f>
        <v>7849</v>
      </c>
      <c r="D85" s="443">
        <f>SUM(D86:D90)+D94</f>
        <v>7849</v>
      </c>
      <c r="E85" s="443">
        <f>SUM(E86:E90)+E94</f>
        <v>0</v>
      </c>
      <c r="F85" s="443">
        <f>SUM(F86:F90)+F94</f>
        <v>0</v>
      </c>
      <c r="G85" s="447"/>
      <c r="H85" s="447"/>
      <c r="I85" s="447"/>
      <c r="J85" s="447"/>
      <c r="K85" s="447"/>
      <c r="L85" s="447"/>
      <c r="M85" s="447"/>
      <c r="N85" s="447"/>
      <c r="O85" s="447"/>
      <c r="P85" s="361"/>
    </row>
    <row r="86" spans="1:15" ht="12">
      <c r="A86" s="444" t="s">
        <v>769</v>
      </c>
      <c r="B86" s="445" t="s">
        <v>770</v>
      </c>
      <c r="C86" s="439">
        <v>265</v>
      </c>
      <c r="D86" s="439">
        <v>265</v>
      </c>
      <c r="E86" s="446">
        <f>C86-D86</f>
        <v>0</v>
      </c>
      <c r="F86" s="439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2">
      <c r="A87" s="444" t="s">
        <v>771</v>
      </c>
      <c r="B87" s="445" t="s">
        <v>772</v>
      </c>
      <c r="C87" s="439">
        <v>7121</v>
      </c>
      <c r="D87" s="439">
        <v>7121</v>
      </c>
      <c r="E87" s="446">
        <f>C87-D87</f>
        <v>0</v>
      </c>
      <c r="F87" s="439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2">
      <c r="A88" s="444" t="s">
        <v>773</v>
      </c>
      <c r="B88" s="445" t="s">
        <v>774</v>
      </c>
      <c r="C88" s="439">
        <v>20</v>
      </c>
      <c r="D88" s="439">
        <v>20</v>
      </c>
      <c r="E88" s="446">
        <f>C88-D88</f>
        <v>0</v>
      </c>
      <c r="F88" s="439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5" ht="12">
      <c r="A89" s="444" t="s">
        <v>775</v>
      </c>
      <c r="B89" s="445" t="s">
        <v>776</v>
      </c>
      <c r="C89" s="439">
        <v>110</v>
      </c>
      <c r="D89" s="439">
        <v>110</v>
      </c>
      <c r="E89" s="446">
        <f>C89-D89</f>
        <v>0</v>
      </c>
      <c r="F89" s="439"/>
      <c r="G89" s="414"/>
      <c r="H89" s="414"/>
      <c r="I89" s="414"/>
      <c r="J89" s="414"/>
      <c r="K89" s="414"/>
      <c r="L89" s="414"/>
      <c r="M89" s="414"/>
      <c r="N89" s="414"/>
      <c r="O89" s="414"/>
    </row>
    <row r="90" spans="1:16" ht="12">
      <c r="A90" s="444" t="s">
        <v>777</v>
      </c>
      <c r="B90" s="445" t="s">
        <v>778</v>
      </c>
      <c r="C90" s="453">
        <f>SUM(C91:C93)</f>
        <v>203</v>
      </c>
      <c r="D90" s="453">
        <f>SUM(D91:D93)</f>
        <v>203</v>
      </c>
      <c r="E90" s="453">
        <f>SUM(E91:E93)</f>
        <v>0</v>
      </c>
      <c r="F90" s="453">
        <f>SUM(F91:F93)</f>
        <v>0</v>
      </c>
      <c r="G90" s="447"/>
      <c r="H90" s="447"/>
      <c r="I90" s="447"/>
      <c r="J90" s="447"/>
      <c r="K90" s="447"/>
      <c r="L90" s="447"/>
      <c r="M90" s="447"/>
      <c r="N90" s="447"/>
      <c r="O90" s="447"/>
      <c r="P90" s="361"/>
    </row>
    <row r="91" spans="1:15" ht="12">
      <c r="A91" s="444" t="s">
        <v>779</v>
      </c>
      <c r="B91" s="445" t="s">
        <v>780</v>
      </c>
      <c r="C91" s="439"/>
      <c r="D91" s="439"/>
      <c r="E91" s="446">
        <f>C91-D91</f>
        <v>0</v>
      </c>
      <c r="F91" s="439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2">
      <c r="A92" s="444" t="s">
        <v>687</v>
      </c>
      <c r="B92" s="445" t="s">
        <v>781</v>
      </c>
      <c r="C92" s="439"/>
      <c r="D92" s="439"/>
      <c r="E92" s="446">
        <f>C92-D92</f>
        <v>0</v>
      </c>
      <c r="F92" s="439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2">
      <c r="A93" s="444" t="s">
        <v>691</v>
      </c>
      <c r="B93" s="445" t="s">
        <v>782</v>
      </c>
      <c r="C93" s="439">
        <v>203</v>
      </c>
      <c r="D93" s="439">
        <v>203</v>
      </c>
      <c r="E93" s="446">
        <f>C93-D93</f>
        <v>0</v>
      </c>
      <c r="F93" s="439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>
      <c r="A94" s="444" t="s">
        <v>783</v>
      </c>
      <c r="B94" s="445" t="s">
        <v>784</v>
      </c>
      <c r="C94" s="439">
        <v>130</v>
      </c>
      <c r="D94" s="439">
        <v>130</v>
      </c>
      <c r="E94" s="446">
        <f>C94-D94</f>
        <v>0</v>
      </c>
      <c r="F94" s="439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5" ht="12">
      <c r="A95" s="444" t="s">
        <v>785</v>
      </c>
      <c r="B95" s="445" t="s">
        <v>786</v>
      </c>
      <c r="C95" s="439">
        <v>319</v>
      </c>
      <c r="D95" s="439">
        <v>319</v>
      </c>
      <c r="E95" s="446">
        <f>C95-D95</f>
        <v>0</v>
      </c>
      <c r="F95" s="465"/>
      <c r="G95" s="414"/>
      <c r="H95" s="414"/>
      <c r="I95" s="414"/>
      <c r="J95" s="414"/>
      <c r="K95" s="414"/>
      <c r="L95" s="414"/>
      <c r="M95" s="414"/>
      <c r="N95" s="414"/>
      <c r="O95" s="414"/>
    </row>
    <row r="96" spans="1:16" ht="12">
      <c r="A96" s="448" t="s">
        <v>787</v>
      </c>
      <c r="B96" s="468" t="s">
        <v>788</v>
      </c>
      <c r="C96" s="443">
        <f>C85+C80+C75+C71+C95</f>
        <v>10578</v>
      </c>
      <c r="D96" s="443">
        <f>D85+D80+D75+D71+D95</f>
        <v>10578</v>
      </c>
      <c r="E96" s="443">
        <f>E85+E80+E75+E71+E95</f>
        <v>0</v>
      </c>
      <c r="F96" s="443">
        <f>F85+F80+F75+F71+F95</f>
        <v>0</v>
      </c>
      <c r="G96" s="447"/>
      <c r="H96" s="447"/>
      <c r="I96" s="447"/>
      <c r="J96" s="447"/>
      <c r="K96" s="447"/>
      <c r="L96" s="447"/>
      <c r="M96" s="447"/>
      <c r="N96" s="447"/>
      <c r="O96" s="447"/>
      <c r="P96" s="361"/>
    </row>
    <row r="97" spans="1:16" ht="12">
      <c r="A97" s="435" t="s">
        <v>789</v>
      </c>
      <c r="B97" s="442" t="s">
        <v>790</v>
      </c>
      <c r="C97" s="443">
        <f>C96+C68+C66</f>
        <v>43430</v>
      </c>
      <c r="D97" s="443">
        <f>D96+D68+D66</f>
        <v>10578</v>
      </c>
      <c r="E97" s="443">
        <f>E96+E68+E66</f>
        <v>32852</v>
      </c>
      <c r="F97" s="443">
        <f>F96+F68+F66</f>
        <v>0</v>
      </c>
      <c r="G97" s="447"/>
      <c r="H97" s="447"/>
      <c r="I97" s="447"/>
      <c r="J97" s="447"/>
      <c r="K97" s="447"/>
      <c r="L97" s="447"/>
      <c r="M97" s="447"/>
      <c r="N97" s="447"/>
      <c r="O97" s="447"/>
      <c r="P97" s="361"/>
    </row>
    <row r="98" spans="1:15" ht="12">
      <c r="A98" s="459"/>
      <c r="B98" s="470"/>
      <c r="C98" s="471"/>
      <c r="D98" s="471"/>
      <c r="E98" s="471"/>
      <c r="F98" s="472"/>
      <c r="G98" s="414"/>
      <c r="H98" s="414"/>
      <c r="I98" s="414"/>
      <c r="J98" s="414"/>
      <c r="K98" s="414"/>
      <c r="L98" s="414"/>
      <c r="M98" s="414"/>
      <c r="N98" s="414"/>
      <c r="O98" s="414"/>
    </row>
    <row r="99" spans="1:27" ht="12">
      <c r="A99" s="454" t="s">
        <v>791</v>
      </c>
      <c r="B99" s="473"/>
      <c r="C99" s="471"/>
      <c r="D99" s="471"/>
      <c r="E99" s="471"/>
      <c r="F99" s="474" t="s">
        <v>544</v>
      </c>
      <c r="G99" s="457"/>
      <c r="H99" s="457"/>
      <c r="I99" s="457"/>
      <c r="J99" s="457"/>
      <c r="K99" s="457"/>
      <c r="L99" s="457"/>
      <c r="M99" s="457"/>
      <c r="N99" s="457"/>
      <c r="O99" s="457"/>
      <c r="P99" s="458"/>
      <c r="Q99" s="458"/>
      <c r="R99" s="458"/>
      <c r="S99" s="458"/>
      <c r="T99" s="458"/>
      <c r="U99" s="458"/>
      <c r="V99" s="458"/>
      <c r="W99" s="458"/>
      <c r="X99" s="458"/>
      <c r="Y99" s="458"/>
      <c r="Z99" s="458"/>
      <c r="AA99" s="458"/>
    </row>
    <row r="100" spans="1:16" s="477" customFormat="1" ht="24">
      <c r="A100" s="437" t="s">
        <v>455</v>
      </c>
      <c r="B100" s="442" t="s">
        <v>456</v>
      </c>
      <c r="C100" s="437" t="s">
        <v>792</v>
      </c>
      <c r="D100" s="437" t="s">
        <v>793</v>
      </c>
      <c r="E100" s="437" t="s">
        <v>794</v>
      </c>
      <c r="F100" s="437" t="s">
        <v>795</v>
      </c>
      <c r="G100" s="475"/>
      <c r="H100" s="475"/>
      <c r="I100" s="475"/>
      <c r="J100" s="475"/>
      <c r="K100" s="475"/>
      <c r="L100" s="475"/>
      <c r="M100" s="475"/>
      <c r="N100" s="475"/>
      <c r="O100" s="475"/>
      <c r="P100" s="476"/>
    </row>
    <row r="101" spans="1:16" s="477" customFormat="1" ht="12">
      <c r="A101" s="437" t="s">
        <v>11</v>
      </c>
      <c r="B101" s="442" t="s">
        <v>12</v>
      </c>
      <c r="C101" s="437">
        <v>1</v>
      </c>
      <c r="D101" s="437">
        <v>2</v>
      </c>
      <c r="E101" s="437">
        <v>3</v>
      </c>
      <c r="F101" s="461">
        <v>4</v>
      </c>
      <c r="G101" s="475"/>
      <c r="H101" s="475"/>
      <c r="I101" s="475"/>
      <c r="J101" s="475"/>
      <c r="K101" s="475"/>
      <c r="L101" s="475"/>
      <c r="M101" s="475"/>
      <c r="N101" s="475"/>
      <c r="O101" s="475"/>
      <c r="P101" s="476"/>
    </row>
    <row r="102" spans="1:15" ht="12">
      <c r="A102" s="444" t="s">
        <v>796</v>
      </c>
      <c r="B102" s="445" t="s">
        <v>797</v>
      </c>
      <c r="C102" s="439"/>
      <c r="D102" s="439"/>
      <c r="E102" s="439"/>
      <c r="F102" s="478">
        <f>C102+D102-E102</f>
        <v>0</v>
      </c>
      <c r="G102" s="447"/>
      <c r="H102" s="447"/>
      <c r="I102" s="447"/>
      <c r="J102" s="447"/>
      <c r="K102" s="447"/>
      <c r="L102" s="447"/>
      <c r="M102" s="447"/>
      <c r="N102" s="447"/>
      <c r="O102" s="414"/>
    </row>
    <row r="103" spans="1:15" ht="12">
      <c r="A103" s="444" t="s">
        <v>798</v>
      </c>
      <c r="B103" s="445" t="s">
        <v>799</v>
      </c>
      <c r="C103" s="439"/>
      <c r="D103" s="439"/>
      <c r="E103" s="439"/>
      <c r="F103" s="478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5" ht="12">
      <c r="A104" s="444" t="s">
        <v>800</v>
      </c>
      <c r="B104" s="445" t="s">
        <v>801</v>
      </c>
      <c r="C104" s="439"/>
      <c r="D104" s="439"/>
      <c r="E104" s="439"/>
      <c r="F104" s="478">
        <f>C104+D104-E104</f>
        <v>0</v>
      </c>
      <c r="G104" s="414"/>
      <c r="H104" s="414"/>
      <c r="I104" s="414"/>
      <c r="J104" s="414"/>
      <c r="K104" s="414"/>
      <c r="L104" s="414"/>
      <c r="M104" s="414"/>
      <c r="N104" s="414"/>
      <c r="O104" s="414"/>
    </row>
    <row r="105" spans="1:16" ht="12">
      <c r="A105" s="479" t="s">
        <v>802</v>
      </c>
      <c r="B105" s="442" t="s">
        <v>803</v>
      </c>
      <c r="C105" s="453">
        <f>SUM(C102:C104)</f>
        <v>0</v>
      </c>
      <c r="D105" s="453">
        <f>SUM(D102:D104)</f>
        <v>0</v>
      </c>
      <c r="E105" s="453">
        <f>SUM(E102:E104)</f>
        <v>0</v>
      </c>
      <c r="F105" s="453">
        <f>SUM(F102:F104)</f>
        <v>0</v>
      </c>
      <c r="G105" s="447"/>
      <c r="H105" s="447"/>
      <c r="I105" s="447"/>
      <c r="J105" s="447"/>
      <c r="K105" s="447"/>
      <c r="L105" s="447"/>
      <c r="M105" s="447"/>
      <c r="N105" s="447"/>
      <c r="O105" s="447"/>
      <c r="P105" s="361"/>
    </row>
    <row r="106" spans="1:27" ht="12">
      <c r="A106" s="480" t="s">
        <v>804</v>
      </c>
      <c r="B106" s="481"/>
      <c r="C106" s="454"/>
      <c r="D106" s="454"/>
      <c r="E106" s="454"/>
      <c r="F106" s="431"/>
      <c r="G106" s="457"/>
      <c r="H106" s="457"/>
      <c r="I106" s="457"/>
      <c r="J106" s="457"/>
      <c r="K106" s="457"/>
      <c r="L106" s="457"/>
      <c r="M106" s="457"/>
      <c r="N106" s="457"/>
      <c r="O106" s="457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</row>
    <row r="107" spans="1:27" ht="24" customHeight="1">
      <c r="A107" s="632" t="s">
        <v>805</v>
      </c>
      <c r="B107" s="632"/>
      <c r="C107" s="632"/>
      <c r="D107" s="632"/>
      <c r="E107" s="632"/>
      <c r="F107" s="632"/>
      <c r="G107" s="457"/>
      <c r="H107" s="457"/>
      <c r="I107" s="457"/>
      <c r="J107" s="457"/>
      <c r="K107" s="457"/>
      <c r="L107" s="457"/>
      <c r="M107" s="457"/>
      <c r="N107" s="457"/>
      <c r="O107" s="457"/>
      <c r="P107" s="458"/>
      <c r="Q107" s="458"/>
      <c r="R107" s="458"/>
      <c r="S107" s="458"/>
      <c r="T107" s="458"/>
      <c r="U107" s="458"/>
      <c r="V107" s="458"/>
      <c r="W107" s="458"/>
      <c r="X107" s="458"/>
      <c r="Y107" s="458"/>
      <c r="Z107" s="458"/>
      <c r="AA107" s="458"/>
    </row>
    <row r="108" spans="1:15" ht="12">
      <c r="A108" s="454"/>
      <c r="B108" s="455"/>
      <c r="C108" s="454"/>
      <c r="D108" s="454"/>
      <c r="E108" s="454"/>
      <c r="F108" s="431"/>
      <c r="G108" s="414"/>
      <c r="H108" s="414"/>
      <c r="I108" s="414"/>
      <c r="J108" s="414"/>
      <c r="K108" s="414"/>
      <c r="L108" s="414"/>
      <c r="M108" s="414"/>
      <c r="N108" s="414"/>
      <c r="O108" s="414"/>
    </row>
    <row r="109" spans="1:15" ht="12">
      <c r="A109" s="631" t="s">
        <v>886</v>
      </c>
      <c r="B109" s="631"/>
      <c r="C109" s="631" t="s">
        <v>517</v>
      </c>
      <c r="D109" s="631"/>
      <c r="E109" s="631"/>
      <c r="F109" s="631"/>
      <c r="G109" s="414"/>
      <c r="H109" s="414"/>
      <c r="I109" s="414"/>
      <c r="J109" s="414"/>
      <c r="K109" s="414"/>
      <c r="L109" s="414"/>
      <c r="M109" s="414"/>
      <c r="N109" s="414"/>
      <c r="O109" s="414"/>
    </row>
    <row r="110" spans="1:6" ht="12">
      <c r="A110" s="482"/>
      <c r="B110" s="483"/>
      <c r="C110" s="482"/>
      <c r="D110" s="482"/>
      <c r="E110" s="482"/>
      <c r="F110" s="484"/>
    </row>
    <row r="111" spans="1:6" ht="12">
      <c r="A111" s="482"/>
      <c r="B111" s="483"/>
      <c r="C111" s="630" t="s">
        <v>518</v>
      </c>
      <c r="D111" s="630"/>
      <c r="E111" s="630"/>
      <c r="F111" s="630"/>
    </row>
    <row r="112" spans="1:6" ht="12">
      <c r="A112" s="335"/>
      <c r="B112" s="485"/>
      <c r="C112" s="335"/>
      <c r="D112" s="335"/>
      <c r="E112" s="335"/>
      <c r="F112" s="335"/>
    </row>
    <row r="113" spans="1:6" ht="12">
      <c r="A113" s="335"/>
      <c r="B113" s="485"/>
      <c r="C113" s="335"/>
      <c r="D113" s="335"/>
      <c r="E113" s="335"/>
      <c r="F113" s="335"/>
    </row>
    <row r="114" spans="1:6" ht="12">
      <c r="A114" s="335"/>
      <c r="B114" s="485"/>
      <c r="C114" s="335"/>
      <c r="D114" s="335"/>
      <c r="E114" s="335"/>
      <c r="F114" s="335"/>
    </row>
    <row r="115" spans="1:6" ht="12">
      <c r="A115" s="335"/>
      <c r="B115" s="485"/>
      <c r="C115" s="335"/>
      <c r="D115" s="335"/>
      <c r="E115" s="335"/>
      <c r="F115" s="335"/>
    </row>
    <row r="116" spans="1:6" ht="12">
      <c r="A116" s="414"/>
      <c r="B116" s="486"/>
      <c r="C116" s="414"/>
      <c r="D116" s="414"/>
      <c r="E116" s="414"/>
      <c r="F116" s="414"/>
    </row>
    <row r="117" spans="1:6" ht="12">
      <c r="A117" s="414"/>
      <c r="B117" s="486"/>
      <c r="C117" s="414"/>
      <c r="D117" s="414"/>
      <c r="E117" s="414"/>
      <c r="F117" s="414"/>
    </row>
    <row r="118" spans="1:6" ht="12">
      <c r="A118" s="414"/>
      <c r="B118" s="486"/>
      <c r="C118" s="414"/>
      <c r="D118" s="414"/>
      <c r="E118" s="414"/>
      <c r="F118" s="414"/>
    </row>
    <row r="119" spans="1:6" ht="12">
      <c r="A119" s="414"/>
      <c r="B119" s="486"/>
      <c r="C119" s="414"/>
      <c r="D119" s="414"/>
      <c r="E119" s="414"/>
      <c r="F119" s="414"/>
    </row>
    <row r="120" spans="1:6" ht="12">
      <c r="A120" s="414"/>
      <c r="B120" s="486"/>
      <c r="C120" s="414"/>
      <c r="D120" s="414"/>
      <c r="E120" s="414"/>
      <c r="F120" s="414"/>
    </row>
    <row r="121" spans="1:6" ht="12">
      <c r="A121" s="414"/>
      <c r="B121" s="486"/>
      <c r="C121" s="414"/>
      <c r="D121" s="414"/>
      <c r="E121" s="414"/>
      <c r="F121" s="414"/>
    </row>
    <row r="122" spans="1:6" ht="12">
      <c r="A122" s="414"/>
      <c r="B122" s="486"/>
      <c r="C122" s="414"/>
      <c r="D122" s="414"/>
      <c r="E122" s="414"/>
      <c r="F122" s="414"/>
    </row>
    <row r="123" spans="1:6" ht="12">
      <c r="A123" s="414"/>
      <c r="B123" s="486"/>
      <c r="C123" s="414"/>
      <c r="D123" s="414"/>
      <c r="E123" s="414"/>
      <c r="F123" s="414"/>
    </row>
    <row r="124" spans="1:6" ht="12">
      <c r="A124" s="414"/>
      <c r="B124" s="486"/>
      <c r="C124" s="414"/>
      <c r="D124" s="414"/>
      <c r="E124" s="414"/>
      <c r="F124" s="414"/>
    </row>
    <row r="125" spans="1:6" ht="12">
      <c r="A125" s="414"/>
      <c r="B125" s="486"/>
      <c r="C125" s="414"/>
      <c r="D125" s="414"/>
      <c r="E125" s="414"/>
      <c r="F125" s="414"/>
    </row>
    <row r="126" spans="1:6" ht="12">
      <c r="A126" s="414"/>
      <c r="B126" s="486"/>
      <c r="C126" s="414"/>
      <c r="D126" s="414"/>
      <c r="E126" s="414"/>
      <c r="F126" s="414"/>
    </row>
    <row r="127" spans="1:6" ht="12">
      <c r="A127" s="414"/>
      <c r="B127" s="486"/>
      <c r="C127" s="414"/>
      <c r="D127" s="414"/>
      <c r="E127" s="414"/>
      <c r="F127" s="414"/>
    </row>
    <row r="128" spans="1:6" ht="12">
      <c r="A128" s="414"/>
      <c r="B128" s="486"/>
      <c r="C128" s="414"/>
      <c r="D128" s="414"/>
      <c r="E128" s="414"/>
      <c r="F128" s="414"/>
    </row>
    <row r="129" spans="1:6" ht="12">
      <c r="A129" s="414"/>
      <c r="B129" s="486"/>
      <c r="C129" s="414"/>
      <c r="D129" s="414"/>
      <c r="E129" s="414"/>
      <c r="F129" s="414"/>
    </row>
    <row r="130" spans="1:6" ht="12">
      <c r="A130" s="414"/>
      <c r="B130" s="486"/>
      <c r="C130" s="414"/>
      <c r="D130" s="414"/>
      <c r="E130" s="414"/>
      <c r="F130" s="414"/>
    </row>
    <row r="131" spans="1:6" ht="12">
      <c r="A131" s="414"/>
      <c r="B131" s="486"/>
      <c r="C131" s="414"/>
      <c r="D131" s="414"/>
      <c r="E131" s="414"/>
      <c r="F131" s="414"/>
    </row>
    <row r="132" spans="1:6" ht="12">
      <c r="A132" s="414"/>
      <c r="B132" s="486"/>
      <c r="C132" s="414"/>
      <c r="D132" s="414"/>
      <c r="E132" s="414"/>
      <c r="F132" s="414"/>
    </row>
    <row r="133" spans="1:6" ht="12">
      <c r="A133" s="414"/>
      <c r="B133" s="486"/>
      <c r="C133" s="414"/>
      <c r="D133" s="414"/>
      <c r="E133" s="414"/>
      <c r="F133" s="414"/>
    </row>
    <row r="134" spans="1:6" ht="12">
      <c r="A134" s="414"/>
      <c r="B134" s="486"/>
      <c r="C134" s="414"/>
      <c r="D134" s="414"/>
      <c r="E134" s="414"/>
      <c r="F134" s="414"/>
    </row>
    <row r="135" spans="1:6" ht="12">
      <c r="A135" s="414"/>
      <c r="B135" s="486"/>
      <c r="C135" s="414"/>
      <c r="D135" s="414"/>
      <c r="E135" s="414"/>
      <c r="F135" s="414"/>
    </row>
    <row r="136" spans="1:6" ht="12">
      <c r="A136" s="414"/>
      <c r="B136" s="486"/>
      <c r="C136" s="414"/>
      <c r="D136" s="414"/>
      <c r="E136" s="414"/>
      <c r="F136" s="414"/>
    </row>
    <row r="137" spans="1:6" ht="12">
      <c r="A137" s="414"/>
      <c r="B137" s="486"/>
      <c r="C137" s="414"/>
      <c r="D137" s="414"/>
      <c r="E137" s="414"/>
      <c r="F137" s="414"/>
    </row>
    <row r="138" spans="1:6" ht="12">
      <c r="A138" s="414"/>
      <c r="B138" s="486"/>
      <c r="C138" s="414"/>
      <c r="D138" s="414"/>
      <c r="E138" s="414"/>
      <c r="F138" s="414"/>
    </row>
    <row r="139" spans="1:6" ht="12">
      <c r="A139" s="414"/>
      <c r="B139" s="486"/>
      <c r="C139" s="414"/>
      <c r="D139" s="414"/>
      <c r="E139" s="414"/>
      <c r="F139" s="414"/>
    </row>
    <row r="140" spans="1:6" ht="12">
      <c r="A140" s="414"/>
      <c r="B140" s="486"/>
      <c r="C140" s="414"/>
      <c r="D140" s="414"/>
      <c r="E140" s="414"/>
      <c r="F140" s="414"/>
    </row>
    <row r="141" spans="1:6" ht="12">
      <c r="A141" s="414"/>
      <c r="B141" s="486"/>
      <c r="C141" s="414"/>
      <c r="D141" s="414"/>
      <c r="E141" s="414"/>
      <c r="F141" s="414"/>
    </row>
    <row r="142" spans="1:6" ht="12">
      <c r="A142" s="414"/>
      <c r="B142" s="486"/>
      <c r="C142" s="414"/>
      <c r="D142" s="414"/>
      <c r="E142" s="414"/>
      <c r="F142" s="414"/>
    </row>
    <row r="143" spans="1:6" ht="12">
      <c r="A143" s="414"/>
      <c r="B143" s="486"/>
      <c r="C143" s="414"/>
      <c r="D143" s="414"/>
      <c r="E143" s="414"/>
      <c r="F143" s="414"/>
    </row>
    <row r="144" spans="1:6" ht="12">
      <c r="A144" s="414"/>
      <c r="B144" s="486"/>
      <c r="C144" s="414"/>
      <c r="D144" s="414"/>
      <c r="E144" s="414"/>
      <c r="F144" s="414"/>
    </row>
    <row r="145" spans="1:6" ht="12">
      <c r="A145" s="414"/>
      <c r="B145" s="486"/>
      <c r="C145" s="414"/>
      <c r="D145" s="414"/>
      <c r="E145" s="414"/>
      <c r="F145" s="414"/>
    </row>
    <row r="146" spans="1:6" ht="12">
      <c r="A146" s="414"/>
      <c r="B146" s="486"/>
      <c r="C146" s="414"/>
      <c r="D146" s="414"/>
      <c r="E146" s="414"/>
      <c r="F146" s="414"/>
    </row>
    <row r="147" spans="1:6" ht="12">
      <c r="A147" s="414"/>
      <c r="B147" s="486"/>
      <c r="C147" s="414"/>
      <c r="D147" s="414"/>
      <c r="E147" s="414"/>
      <c r="F147" s="414"/>
    </row>
    <row r="148" spans="1:6" ht="12">
      <c r="A148" s="414"/>
      <c r="B148" s="486"/>
      <c r="C148" s="414"/>
      <c r="D148" s="414"/>
      <c r="E148" s="414"/>
      <c r="F148" s="414"/>
    </row>
    <row r="149" spans="1:6" ht="12">
      <c r="A149" s="414"/>
      <c r="B149" s="486"/>
      <c r="C149" s="414"/>
      <c r="D149" s="414"/>
      <c r="E149" s="414"/>
      <c r="F149" s="414"/>
    </row>
    <row r="150" spans="1:6" ht="12">
      <c r="A150" s="414"/>
      <c r="B150" s="486"/>
      <c r="C150" s="414"/>
      <c r="D150" s="414"/>
      <c r="E150" s="414"/>
      <c r="F150" s="414"/>
    </row>
    <row r="151" spans="1:6" ht="12">
      <c r="A151" s="414"/>
      <c r="B151" s="486"/>
      <c r="C151" s="414"/>
      <c r="D151" s="414"/>
      <c r="E151" s="414"/>
      <c r="F151" s="414"/>
    </row>
    <row r="152" spans="1:6" ht="12">
      <c r="A152" s="414"/>
      <c r="B152" s="486"/>
      <c r="C152" s="414"/>
      <c r="D152" s="414"/>
      <c r="E152" s="414"/>
      <c r="F152" s="414"/>
    </row>
    <row r="153" spans="1:6" ht="12">
      <c r="A153" s="414"/>
      <c r="B153" s="486"/>
      <c r="C153" s="414"/>
      <c r="D153" s="414"/>
      <c r="E153" s="414"/>
      <c r="F153" s="414"/>
    </row>
    <row r="154" spans="1:6" ht="12">
      <c r="A154" s="414"/>
      <c r="B154" s="486"/>
      <c r="C154" s="414"/>
      <c r="D154" s="414"/>
      <c r="E154" s="414"/>
      <c r="F154" s="414"/>
    </row>
    <row r="155" spans="1:6" ht="12">
      <c r="A155" s="414"/>
      <c r="B155" s="486"/>
      <c r="C155" s="414"/>
      <c r="D155" s="414"/>
      <c r="E155" s="414"/>
      <c r="F155" s="414"/>
    </row>
    <row r="156" spans="1:6" ht="12">
      <c r="A156" s="414"/>
      <c r="B156" s="486"/>
      <c r="C156" s="414"/>
      <c r="D156" s="414"/>
      <c r="E156" s="414"/>
      <c r="F156" s="414"/>
    </row>
    <row r="157" spans="1:6" ht="12">
      <c r="A157" s="414"/>
      <c r="B157" s="486"/>
      <c r="C157" s="414"/>
      <c r="D157" s="414"/>
      <c r="E157" s="414"/>
      <c r="F157" s="414"/>
    </row>
    <row r="158" spans="1:6" ht="12">
      <c r="A158" s="414"/>
      <c r="B158" s="486"/>
      <c r="C158" s="414"/>
      <c r="D158" s="414"/>
      <c r="E158" s="414"/>
      <c r="F158" s="414"/>
    </row>
    <row r="159" spans="1:6" ht="12">
      <c r="A159" s="414"/>
      <c r="B159" s="486"/>
      <c r="C159" s="414"/>
      <c r="D159" s="414"/>
      <c r="E159" s="414"/>
      <c r="F159" s="414"/>
    </row>
    <row r="160" spans="1:6" ht="12">
      <c r="A160" s="414"/>
      <c r="B160" s="486"/>
      <c r="C160" s="414"/>
      <c r="D160" s="414"/>
      <c r="E160" s="414"/>
      <c r="F160" s="414"/>
    </row>
    <row r="161" spans="1:6" ht="12">
      <c r="A161" s="414"/>
      <c r="B161" s="486"/>
      <c r="C161" s="414"/>
      <c r="D161" s="414"/>
      <c r="E161" s="414"/>
      <c r="F161" s="414"/>
    </row>
    <row r="162" spans="1:6" ht="12">
      <c r="A162" s="414"/>
      <c r="B162" s="486"/>
      <c r="C162" s="414"/>
      <c r="D162" s="414"/>
      <c r="E162" s="414"/>
      <c r="F162" s="414"/>
    </row>
    <row r="163" spans="1:6" ht="12">
      <c r="A163" s="414"/>
      <c r="B163" s="486"/>
      <c r="C163" s="414"/>
      <c r="D163" s="414"/>
      <c r="E163" s="414"/>
      <c r="F163" s="414"/>
    </row>
    <row r="164" spans="1:6" ht="12">
      <c r="A164" s="414"/>
      <c r="B164" s="486"/>
      <c r="C164" s="414"/>
      <c r="D164" s="414"/>
      <c r="E164" s="414"/>
      <c r="F164" s="414"/>
    </row>
    <row r="165" spans="1:6" ht="12">
      <c r="A165" s="414"/>
      <c r="B165" s="486"/>
      <c r="C165" s="414"/>
      <c r="D165" s="414"/>
      <c r="E165" s="414"/>
      <c r="F165" s="414"/>
    </row>
    <row r="166" spans="1:6" ht="12">
      <c r="A166" s="414"/>
      <c r="B166" s="486"/>
      <c r="C166" s="414"/>
      <c r="D166" s="414"/>
      <c r="E166" s="414"/>
      <c r="F166" s="414"/>
    </row>
    <row r="167" spans="1:6" ht="12">
      <c r="A167" s="414"/>
      <c r="B167" s="486"/>
      <c r="C167" s="414"/>
      <c r="D167" s="414"/>
      <c r="E167" s="414"/>
      <c r="F167" s="414"/>
    </row>
    <row r="168" spans="1:6" ht="12">
      <c r="A168" s="414"/>
      <c r="B168" s="486"/>
      <c r="C168" s="414"/>
      <c r="D168" s="414"/>
      <c r="E168" s="414"/>
      <c r="F168" s="414"/>
    </row>
    <row r="169" spans="1:6" ht="12">
      <c r="A169" s="414"/>
      <c r="B169" s="486"/>
      <c r="C169" s="414"/>
      <c r="D169" s="414"/>
      <c r="E169" s="414"/>
      <c r="F169" s="414"/>
    </row>
    <row r="170" spans="1:6" ht="12">
      <c r="A170" s="414"/>
      <c r="B170" s="486"/>
      <c r="C170" s="414"/>
      <c r="D170" s="414"/>
      <c r="E170" s="414"/>
      <c r="F170" s="414"/>
    </row>
    <row r="171" spans="1:6" ht="12">
      <c r="A171" s="414"/>
      <c r="B171" s="486"/>
      <c r="C171" s="414"/>
      <c r="D171" s="414"/>
      <c r="E171" s="414"/>
      <c r="F171" s="414"/>
    </row>
    <row r="172" spans="1:6" ht="12">
      <c r="A172" s="414"/>
      <c r="B172" s="486"/>
      <c r="C172" s="414"/>
      <c r="D172" s="414"/>
      <c r="E172" s="414"/>
      <c r="F172" s="414"/>
    </row>
    <row r="173" spans="1:6" ht="12">
      <c r="A173" s="414"/>
      <c r="B173" s="486"/>
      <c r="C173" s="414"/>
      <c r="D173" s="414"/>
      <c r="E173" s="414"/>
      <c r="F173" s="414"/>
    </row>
    <row r="174" spans="1:6" ht="12">
      <c r="A174" s="414"/>
      <c r="B174" s="486"/>
      <c r="C174" s="414"/>
      <c r="D174" s="414"/>
      <c r="E174" s="414"/>
      <c r="F174" s="414"/>
    </row>
    <row r="175" spans="1:6" ht="12">
      <c r="A175" s="414"/>
      <c r="B175" s="486"/>
      <c r="C175" s="414"/>
      <c r="D175" s="414"/>
      <c r="E175" s="414"/>
      <c r="F175" s="414"/>
    </row>
    <row r="176" spans="1:6" ht="12">
      <c r="A176" s="414"/>
      <c r="B176" s="486"/>
      <c r="C176" s="414"/>
      <c r="D176" s="414"/>
      <c r="E176" s="414"/>
      <c r="F176" s="414"/>
    </row>
    <row r="177" spans="1:6" ht="12">
      <c r="A177" s="414"/>
      <c r="B177" s="486"/>
      <c r="C177" s="414"/>
      <c r="D177" s="414"/>
      <c r="E177" s="414"/>
      <c r="F177" s="414"/>
    </row>
    <row r="178" spans="1:6" ht="12">
      <c r="A178" s="414"/>
      <c r="B178" s="486"/>
      <c r="C178" s="414"/>
      <c r="D178" s="414"/>
      <c r="E178" s="414"/>
      <c r="F178" s="414"/>
    </row>
    <row r="179" spans="1:6" ht="12">
      <c r="A179" s="414"/>
      <c r="B179" s="486"/>
      <c r="C179" s="414"/>
      <c r="D179" s="414"/>
      <c r="E179" s="414"/>
      <c r="F179" s="414"/>
    </row>
    <row r="180" spans="1:6" ht="12">
      <c r="A180" s="414"/>
      <c r="B180" s="486"/>
      <c r="C180" s="414"/>
      <c r="D180" s="414"/>
      <c r="E180" s="414"/>
      <c r="F180" s="414"/>
    </row>
    <row r="181" spans="1:6" ht="12">
      <c r="A181" s="414"/>
      <c r="B181" s="486"/>
      <c r="C181" s="414"/>
      <c r="D181" s="414"/>
      <c r="E181" s="414"/>
      <c r="F181" s="414"/>
    </row>
    <row r="182" spans="1:6" ht="12">
      <c r="A182" s="414"/>
      <c r="B182" s="486"/>
      <c r="C182" s="414"/>
      <c r="D182" s="414"/>
      <c r="E182" s="414"/>
      <c r="F182" s="414"/>
    </row>
    <row r="183" spans="1:6" ht="12">
      <c r="A183" s="414"/>
      <c r="B183" s="486"/>
      <c r="C183" s="414"/>
      <c r="D183" s="414"/>
      <c r="E183" s="414"/>
      <c r="F183" s="414"/>
    </row>
    <row r="184" spans="1:6" ht="12">
      <c r="A184" s="414"/>
      <c r="B184" s="486"/>
      <c r="C184" s="414"/>
      <c r="D184" s="414"/>
      <c r="E184" s="414"/>
      <c r="F184" s="414"/>
    </row>
    <row r="185" spans="1:6" ht="12">
      <c r="A185" s="414"/>
      <c r="B185" s="486"/>
      <c r="C185" s="414"/>
      <c r="D185" s="414"/>
      <c r="E185" s="414"/>
      <c r="F185" s="414"/>
    </row>
    <row r="186" spans="1:6" ht="12">
      <c r="A186" s="414"/>
      <c r="B186" s="486"/>
      <c r="C186" s="414"/>
      <c r="D186" s="414"/>
      <c r="E186" s="414"/>
      <c r="F186" s="414"/>
    </row>
    <row r="187" spans="1:6" ht="12">
      <c r="A187" s="414"/>
      <c r="B187" s="486"/>
      <c r="C187" s="414"/>
      <c r="D187" s="414"/>
      <c r="E187" s="414"/>
      <c r="F187" s="414"/>
    </row>
    <row r="188" spans="1:6" ht="12">
      <c r="A188" s="414"/>
      <c r="B188" s="486"/>
      <c r="C188" s="414"/>
      <c r="D188" s="414"/>
      <c r="E188" s="414"/>
      <c r="F188" s="414"/>
    </row>
    <row r="189" spans="1:6" ht="12">
      <c r="A189" s="414"/>
      <c r="B189" s="486"/>
      <c r="C189" s="414"/>
      <c r="D189" s="414"/>
      <c r="E189" s="414"/>
      <c r="F189" s="414"/>
    </row>
    <row r="190" spans="1:6" ht="12">
      <c r="A190" s="414"/>
      <c r="B190" s="486"/>
      <c r="C190" s="414"/>
      <c r="D190" s="414"/>
      <c r="E190" s="414"/>
      <c r="F190" s="414"/>
    </row>
    <row r="191" spans="1:6" ht="12">
      <c r="A191" s="414"/>
      <c r="B191" s="486"/>
      <c r="C191" s="414"/>
      <c r="D191" s="414"/>
      <c r="E191" s="414"/>
      <c r="F191" s="414"/>
    </row>
    <row r="192" spans="1:6" ht="12">
      <c r="A192" s="414"/>
      <c r="B192" s="486"/>
      <c r="C192" s="414"/>
      <c r="D192" s="414"/>
      <c r="E192" s="414"/>
      <c r="F192" s="414"/>
    </row>
    <row r="193" spans="1:6" ht="12">
      <c r="A193" s="414"/>
      <c r="B193" s="486"/>
      <c r="C193" s="414"/>
      <c r="D193" s="414"/>
      <c r="E193" s="414"/>
      <c r="F193" s="414"/>
    </row>
    <row r="194" spans="1:6" ht="12">
      <c r="A194" s="414"/>
      <c r="B194" s="486"/>
      <c r="C194" s="414"/>
      <c r="D194" s="414"/>
      <c r="E194" s="414"/>
      <c r="F194" s="414"/>
    </row>
    <row r="195" spans="1:6" ht="12">
      <c r="A195" s="414"/>
      <c r="B195" s="486"/>
      <c r="C195" s="414"/>
      <c r="D195" s="414"/>
      <c r="E195" s="414"/>
      <c r="F195" s="414"/>
    </row>
    <row r="196" spans="1:6" ht="12">
      <c r="A196" s="414"/>
      <c r="B196" s="486"/>
      <c r="C196" s="414"/>
      <c r="D196" s="414"/>
      <c r="E196" s="414"/>
      <c r="F196" s="414"/>
    </row>
    <row r="197" spans="1:6" ht="12">
      <c r="A197" s="414"/>
      <c r="B197" s="486"/>
      <c r="C197" s="414"/>
      <c r="D197" s="414"/>
      <c r="E197" s="414"/>
      <c r="F197" s="414"/>
    </row>
    <row r="198" spans="1:6" ht="12">
      <c r="A198" s="414"/>
      <c r="B198" s="486"/>
      <c r="C198" s="414"/>
      <c r="D198" s="414"/>
      <c r="E198" s="414"/>
      <c r="F198" s="414"/>
    </row>
    <row r="199" spans="1:6" ht="12">
      <c r="A199" s="414"/>
      <c r="B199" s="486"/>
      <c r="C199" s="414"/>
      <c r="D199" s="414"/>
      <c r="E199" s="414"/>
      <c r="F199" s="414"/>
    </row>
    <row r="200" spans="1:6" ht="12">
      <c r="A200" s="414"/>
      <c r="B200" s="486"/>
      <c r="C200" s="414"/>
      <c r="D200" s="414"/>
      <c r="E200" s="414"/>
      <c r="F200" s="414"/>
    </row>
    <row r="201" spans="1:6" ht="12">
      <c r="A201" s="414"/>
      <c r="B201" s="486"/>
      <c r="C201" s="414"/>
      <c r="D201" s="414"/>
      <c r="E201" s="414"/>
      <c r="F201" s="414"/>
    </row>
    <row r="202" spans="1:6" ht="12">
      <c r="A202" s="414"/>
      <c r="B202" s="486"/>
      <c r="C202" s="414"/>
      <c r="D202" s="414"/>
      <c r="E202" s="414"/>
      <c r="F202" s="414"/>
    </row>
    <row r="203" spans="1:6" ht="12">
      <c r="A203" s="414"/>
      <c r="B203" s="486"/>
      <c r="C203" s="414"/>
      <c r="D203" s="414"/>
      <c r="E203" s="414"/>
      <c r="F203" s="414"/>
    </row>
    <row r="204" spans="1:6" ht="12">
      <c r="A204" s="414"/>
      <c r="B204" s="486"/>
      <c r="C204" s="414"/>
      <c r="D204" s="414"/>
      <c r="E204" s="414"/>
      <c r="F204" s="414"/>
    </row>
    <row r="205" spans="1:6" ht="12">
      <c r="A205" s="414"/>
      <c r="B205" s="486"/>
      <c r="C205" s="414"/>
      <c r="D205" s="414"/>
      <c r="E205" s="414"/>
      <c r="F205" s="414"/>
    </row>
    <row r="206" spans="1:6" ht="12">
      <c r="A206" s="414"/>
      <c r="B206" s="486"/>
      <c r="C206" s="414"/>
      <c r="D206" s="414"/>
      <c r="E206" s="414"/>
      <c r="F206" s="414"/>
    </row>
    <row r="207" spans="1:6" ht="12">
      <c r="A207" s="414"/>
      <c r="B207" s="486"/>
      <c r="C207" s="414"/>
      <c r="D207" s="414"/>
      <c r="E207" s="414"/>
      <c r="F207" s="414"/>
    </row>
    <row r="208" spans="1:6" ht="12">
      <c r="A208" s="414"/>
      <c r="B208" s="486"/>
      <c r="C208" s="414"/>
      <c r="D208" s="414"/>
      <c r="E208" s="414"/>
      <c r="F208" s="414"/>
    </row>
    <row r="209" spans="1:6" ht="12">
      <c r="A209" s="414"/>
      <c r="B209" s="486"/>
      <c r="C209" s="414"/>
      <c r="D209" s="414"/>
      <c r="E209" s="414"/>
      <c r="F209" s="414"/>
    </row>
    <row r="210" spans="1:6" ht="12">
      <c r="A210" s="414"/>
      <c r="B210" s="486"/>
      <c r="C210" s="414"/>
      <c r="D210" s="414"/>
      <c r="E210" s="414"/>
      <c r="F210" s="414"/>
    </row>
    <row r="211" spans="1:6" ht="12">
      <c r="A211" s="414"/>
      <c r="B211" s="486"/>
      <c r="C211" s="414"/>
      <c r="D211" s="414"/>
      <c r="E211" s="414"/>
      <c r="F211" s="414"/>
    </row>
    <row r="212" spans="1:6" ht="12">
      <c r="A212" s="414"/>
      <c r="B212" s="486"/>
      <c r="C212" s="414"/>
      <c r="D212" s="414"/>
      <c r="E212" s="414"/>
      <c r="F212" s="414"/>
    </row>
    <row r="213" spans="1:6" ht="12">
      <c r="A213" s="414"/>
      <c r="B213" s="486"/>
      <c r="C213" s="414"/>
      <c r="D213" s="414"/>
      <c r="E213" s="414"/>
      <c r="F213" s="414"/>
    </row>
    <row r="214" spans="1:6" ht="12">
      <c r="A214" s="414"/>
      <c r="B214" s="486"/>
      <c r="C214" s="414"/>
      <c r="D214" s="414"/>
      <c r="E214" s="414"/>
      <c r="F214" s="414"/>
    </row>
    <row r="215" spans="1:6" ht="12">
      <c r="A215" s="414"/>
      <c r="B215" s="486"/>
      <c r="C215" s="414"/>
      <c r="D215" s="414"/>
      <c r="E215" s="414"/>
      <c r="F215" s="414"/>
    </row>
    <row r="216" spans="1:6" ht="12">
      <c r="A216" s="414"/>
      <c r="B216" s="486"/>
      <c r="C216" s="414"/>
      <c r="D216" s="414"/>
      <c r="E216" s="414"/>
      <c r="F216" s="414"/>
    </row>
    <row r="217" spans="1:6" ht="12">
      <c r="A217" s="414"/>
      <c r="B217" s="486"/>
      <c r="C217" s="414"/>
      <c r="D217" s="414"/>
      <c r="E217" s="414"/>
      <c r="F217" s="414"/>
    </row>
    <row r="218" spans="1:6" ht="12">
      <c r="A218" s="414"/>
      <c r="B218" s="486"/>
      <c r="C218" s="414"/>
      <c r="D218" s="414"/>
      <c r="E218" s="414"/>
      <c r="F218" s="414"/>
    </row>
    <row r="219" spans="1:6" ht="12">
      <c r="A219" s="414"/>
      <c r="B219" s="486"/>
      <c r="C219" s="414"/>
      <c r="D219" s="414"/>
      <c r="E219" s="414"/>
      <c r="F219" s="414"/>
    </row>
    <row r="220" spans="1:6" ht="12">
      <c r="A220" s="414"/>
      <c r="B220" s="486"/>
      <c r="C220" s="414"/>
      <c r="D220" s="414"/>
      <c r="E220" s="414"/>
      <c r="F220" s="414"/>
    </row>
    <row r="221" spans="1:6" ht="12">
      <c r="A221" s="414"/>
      <c r="B221" s="486"/>
      <c r="C221" s="414"/>
      <c r="D221" s="414"/>
      <c r="E221" s="414"/>
      <c r="F221" s="414"/>
    </row>
    <row r="222" spans="1:6" ht="12">
      <c r="A222" s="414"/>
      <c r="B222" s="486"/>
      <c r="C222" s="414"/>
      <c r="D222" s="414"/>
      <c r="E222" s="414"/>
      <c r="F222" s="414"/>
    </row>
    <row r="223" spans="1:6" ht="12">
      <c r="A223" s="414"/>
      <c r="B223" s="486"/>
      <c r="C223" s="414"/>
      <c r="D223" s="414"/>
      <c r="E223" s="414"/>
      <c r="F223" s="414"/>
    </row>
    <row r="224" spans="1:6" ht="12">
      <c r="A224" s="414"/>
      <c r="B224" s="486"/>
      <c r="C224" s="414"/>
      <c r="D224" s="414"/>
      <c r="E224" s="414"/>
      <c r="F224" s="414"/>
    </row>
    <row r="225" spans="1:6" ht="12">
      <c r="A225" s="414"/>
      <c r="B225" s="486"/>
      <c r="C225" s="414"/>
      <c r="D225" s="414"/>
      <c r="E225" s="414"/>
      <c r="F225" s="414"/>
    </row>
    <row r="226" spans="1:6" ht="12">
      <c r="A226" s="414"/>
      <c r="B226" s="486"/>
      <c r="C226" s="414"/>
      <c r="D226" s="414"/>
      <c r="E226" s="414"/>
      <c r="F226" s="414"/>
    </row>
    <row r="227" spans="1:6" ht="12">
      <c r="A227" s="414"/>
      <c r="B227" s="486"/>
      <c r="C227" s="414"/>
      <c r="D227" s="414"/>
      <c r="E227" s="414"/>
      <c r="F227" s="414"/>
    </row>
    <row r="228" spans="1:6" ht="12">
      <c r="A228" s="414"/>
      <c r="B228" s="486"/>
      <c r="C228" s="414"/>
      <c r="D228" s="414"/>
      <c r="E228" s="414"/>
      <c r="F228" s="414"/>
    </row>
    <row r="229" spans="1:6" ht="12">
      <c r="A229" s="414"/>
      <c r="B229" s="486"/>
      <c r="C229" s="414"/>
      <c r="D229" s="414"/>
      <c r="E229" s="414"/>
      <c r="F229" s="414"/>
    </row>
    <row r="230" spans="1:6" ht="12">
      <c r="A230" s="414"/>
      <c r="B230" s="486"/>
      <c r="C230" s="414"/>
      <c r="D230" s="414"/>
      <c r="E230" s="414"/>
      <c r="F230" s="414"/>
    </row>
    <row r="231" spans="1:6" ht="12">
      <c r="A231" s="414"/>
      <c r="B231" s="486"/>
      <c r="C231" s="414"/>
      <c r="D231" s="414"/>
      <c r="E231" s="414"/>
      <c r="F231" s="414"/>
    </row>
    <row r="232" spans="1:6" ht="12">
      <c r="A232" s="414"/>
      <c r="B232" s="486"/>
      <c r="C232" s="414"/>
      <c r="D232" s="414"/>
      <c r="E232" s="414"/>
      <c r="F232" s="414"/>
    </row>
    <row r="233" spans="1:6" ht="12">
      <c r="A233" s="414"/>
      <c r="B233" s="486"/>
      <c r="C233" s="414"/>
      <c r="D233" s="414"/>
      <c r="E233" s="414"/>
      <c r="F233" s="414"/>
    </row>
    <row r="234" spans="1:6" ht="12">
      <c r="A234" s="414"/>
      <c r="B234" s="486"/>
      <c r="C234" s="414"/>
      <c r="D234" s="414"/>
      <c r="E234" s="414"/>
      <c r="F234" s="414"/>
    </row>
    <row r="235" spans="1:6" ht="12">
      <c r="A235" s="414"/>
      <c r="B235" s="486"/>
      <c r="C235" s="414"/>
      <c r="D235" s="414"/>
      <c r="E235" s="414"/>
      <c r="F235" s="414"/>
    </row>
    <row r="236" spans="1:6" ht="12">
      <c r="A236" s="414"/>
      <c r="B236" s="486"/>
      <c r="C236" s="414"/>
      <c r="D236" s="414"/>
      <c r="E236" s="414"/>
      <c r="F236" s="414"/>
    </row>
    <row r="237" spans="1:6" ht="12">
      <c r="A237" s="414"/>
      <c r="B237" s="486"/>
      <c r="C237" s="414"/>
      <c r="D237" s="414"/>
      <c r="E237" s="414"/>
      <c r="F237" s="414"/>
    </row>
    <row r="238" spans="1:6" ht="12">
      <c r="A238" s="414"/>
      <c r="B238" s="486"/>
      <c r="C238" s="414"/>
      <c r="D238" s="414"/>
      <c r="E238" s="414"/>
      <c r="F238" s="414"/>
    </row>
    <row r="239" spans="1:6" ht="12">
      <c r="A239" s="414"/>
      <c r="B239" s="486"/>
      <c r="C239" s="414"/>
      <c r="D239" s="414"/>
      <c r="E239" s="414"/>
      <c r="F239" s="414"/>
    </row>
    <row r="240" spans="1:6" ht="12">
      <c r="A240" s="414"/>
      <c r="B240" s="486"/>
      <c r="C240" s="414"/>
      <c r="D240" s="414"/>
      <c r="E240" s="414"/>
      <c r="F240" s="414"/>
    </row>
    <row r="241" spans="1:6" ht="12">
      <c r="A241" s="414"/>
      <c r="B241" s="486"/>
      <c r="C241" s="414"/>
      <c r="D241" s="414"/>
      <c r="E241" s="414"/>
      <c r="F241" s="414"/>
    </row>
    <row r="242" spans="1:6" ht="12">
      <c r="A242" s="414"/>
      <c r="B242" s="486"/>
      <c r="C242" s="414"/>
      <c r="D242" s="414"/>
      <c r="E242" s="414"/>
      <c r="F242" s="414"/>
    </row>
    <row r="243" spans="1:6" ht="12">
      <c r="A243" s="414"/>
      <c r="B243" s="486"/>
      <c r="C243" s="414"/>
      <c r="D243" s="414"/>
      <c r="E243" s="414"/>
      <c r="F243" s="414"/>
    </row>
    <row r="244" spans="1:6" ht="12">
      <c r="A244" s="414"/>
      <c r="B244" s="486"/>
      <c r="C244" s="414"/>
      <c r="D244" s="414"/>
      <c r="E244" s="414"/>
      <c r="F244" s="414"/>
    </row>
    <row r="245" spans="1:6" ht="12">
      <c r="A245" s="414"/>
      <c r="B245" s="486"/>
      <c r="C245" s="414"/>
      <c r="D245" s="414"/>
      <c r="E245" s="414"/>
      <c r="F245" s="414"/>
    </row>
    <row r="246" spans="1:6" ht="12">
      <c r="A246" s="414"/>
      <c r="B246" s="486"/>
      <c r="C246" s="414"/>
      <c r="D246" s="414"/>
      <c r="E246" s="414"/>
      <c r="F246" s="414"/>
    </row>
    <row r="247" spans="1:6" ht="12">
      <c r="A247" s="414"/>
      <c r="B247" s="486"/>
      <c r="C247" s="414"/>
      <c r="D247" s="414"/>
      <c r="E247" s="414"/>
      <c r="F247" s="414"/>
    </row>
    <row r="248" spans="1:6" ht="12">
      <c r="A248" s="414"/>
      <c r="B248" s="486"/>
      <c r="C248" s="414"/>
      <c r="D248" s="414"/>
      <c r="E248" s="414"/>
      <c r="F248" s="414"/>
    </row>
    <row r="249" spans="1:6" ht="12">
      <c r="A249" s="414"/>
      <c r="B249" s="486"/>
      <c r="C249" s="414"/>
      <c r="D249" s="414"/>
      <c r="E249" s="414"/>
      <c r="F249" s="414"/>
    </row>
    <row r="250" spans="1:6" ht="12">
      <c r="A250" s="414"/>
      <c r="B250" s="486"/>
      <c r="C250" s="414"/>
      <c r="D250" s="414"/>
      <c r="E250" s="414"/>
      <c r="F250" s="414"/>
    </row>
    <row r="251" spans="1:6" ht="12">
      <c r="A251" s="414"/>
      <c r="B251" s="486"/>
      <c r="C251" s="414"/>
      <c r="D251" s="414"/>
      <c r="E251" s="414"/>
      <c r="F251" s="414"/>
    </row>
    <row r="252" spans="1:6" ht="12">
      <c r="A252" s="414"/>
      <c r="B252" s="486"/>
      <c r="C252" s="414"/>
      <c r="D252" s="414"/>
      <c r="E252" s="414"/>
      <c r="F252" s="414"/>
    </row>
    <row r="253" spans="1:6" ht="12">
      <c r="A253" s="414"/>
      <c r="B253" s="486"/>
      <c r="C253" s="414"/>
      <c r="D253" s="414"/>
      <c r="E253" s="414"/>
      <c r="F253" s="414"/>
    </row>
    <row r="254" spans="1:6" ht="12">
      <c r="A254" s="414"/>
      <c r="B254" s="486"/>
      <c r="C254" s="414"/>
      <c r="D254" s="414"/>
      <c r="E254" s="414"/>
      <c r="F254" s="414"/>
    </row>
    <row r="255" spans="1:6" ht="12">
      <c r="A255" s="414"/>
      <c r="B255" s="486"/>
      <c r="C255" s="414"/>
      <c r="D255" s="414"/>
      <c r="E255" s="414"/>
      <c r="F255" s="414"/>
    </row>
    <row r="256" spans="1:6" ht="12">
      <c r="A256" s="414"/>
      <c r="B256" s="486"/>
      <c r="C256" s="414"/>
      <c r="D256" s="414"/>
      <c r="E256" s="414"/>
      <c r="F256" s="414"/>
    </row>
    <row r="257" spans="1:6" ht="12">
      <c r="A257" s="414"/>
      <c r="B257" s="486"/>
      <c r="C257" s="414"/>
      <c r="D257" s="414"/>
      <c r="E257" s="414"/>
      <c r="F257" s="414"/>
    </row>
    <row r="258" spans="1:6" ht="12">
      <c r="A258" s="414"/>
      <c r="B258" s="486"/>
      <c r="C258" s="414"/>
      <c r="D258" s="414"/>
      <c r="E258" s="414"/>
      <c r="F258" s="414"/>
    </row>
    <row r="259" spans="1:6" ht="12">
      <c r="A259" s="414"/>
      <c r="B259" s="486"/>
      <c r="C259" s="414"/>
      <c r="D259" s="414"/>
      <c r="E259" s="414"/>
      <c r="F259" s="414"/>
    </row>
    <row r="260" spans="1:6" ht="12">
      <c r="A260" s="414"/>
      <c r="B260" s="486"/>
      <c r="C260" s="414"/>
      <c r="D260" s="414"/>
      <c r="E260" s="414"/>
      <c r="F260" s="414"/>
    </row>
    <row r="261" spans="1:6" ht="12">
      <c r="A261" s="414"/>
      <c r="B261" s="486"/>
      <c r="C261" s="414"/>
      <c r="D261" s="414"/>
      <c r="E261" s="414"/>
      <c r="F261" s="414"/>
    </row>
    <row r="262" spans="1:6" ht="12">
      <c r="A262" s="414"/>
      <c r="B262" s="486"/>
      <c r="C262" s="414"/>
      <c r="D262" s="414"/>
      <c r="E262" s="414"/>
      <c r="F262" s="414"/>
    </row>
    <row r="263" spans="1:6" ht="12">
      <c r="A263" s="414"/>
      <c r="B263" s="486"/>
      <c r="C263" s="414"/>
      <c r="D263" s="414"/>
      <c r="E263" s="414"/>
      <c r="F263" s="414"/>
    </row>
    <row r="264" spans="1:6" ht="12">
      <c r="A264" s="414"/>
      <c r="B264" s="486"/>
      <c r="C264" s="414"/>
      <c r="D264" s="414"/>
      <c r="E264" s="414"/>
      <c r="F264" s="414"/>
    </row>
    <row r="265" spans="1:6" ht="12">
      <c r="A265" s="414"/>
      <c r="B265" s="486"/>
      <c r="C265" s="414"/>
      <c r="D265" s="414"/>
      <c r="E265" s="414"/>
      <c r="F265" s="414"/>
    </row>
    <row r="266" spans="1:6" ht="12">
      <c r="A266" s="414"/>
      <c r="B266" s="486"/>
      <c r="C266" s="414"/>
      <c r="D266" s="414"/>
      <c r="E266" s="414"/>
      <c r="F266" s="414"/>
    </row>
    <row r="267" spans="1:6" ht="12">
      <c r="A267" s="414"/>
      <c r="B267" s="486"/>
      <c r="C267" s="414"/>
      <c r="D267" s="414"/>
      <c r="E267" s="414"/>
      <c r="F267" s="414"/>
    </row>
    <row r="268" spans="1:6" ht="12">
      <c r="A268" s="414"/>
      <c r="B268" s="486"/>
      <c r="C268" s="414"/>
      <c r="D268" s="414"/>
      <c r="E268" s="414"/>
      <c r="F268" s="414"/>
    </row>
    <row r="269" spans="1:6" ht="12">
      <c r="A269" s="414"/>
      <c r="B269" s="486"/>
      <c r="C269" s="414"/>
      <c r="D269" s="414"/>
      <c r="E269" s="414"/>
      <c r="F269" s="414"/>
    </row>
    <row r="270" spans="1:6" ht="12">
      <c r="A270" s="414"/>
      <c r="B270" s="486"/>
      <c r="C270" s="414"/>
      <c r="D270" s="414"/>
      <c r="E270" s="414"/>
      <c r="F270" s="414"/>
    </row>
    <row r="271" spans="1:6" ht="12">
      <c r="A271" s="414"/>
      <c r="B271" s="486"/>
      <c r="C271" s="414"/>
      <c r="D271" s="414"/>
      <c r="E271" s="414"/>
      <c r="F271" s="414"/>
    </row>
    <row r="272" spans="1:6" ht="12">
      <c r="A272" s="414"/>
      <c r="B272" s="486"/>
      <c r="C272" s="414"/>
      <c r="D272" s="414"/>
      <c r="E272" s="414"/>
      <c r="F272" s="414"/>
    </row>
    <row r="273" spans="1:6" ht="12">
      <c r="A273" s="414"/>
      <c r="B273" s="486"/>
      <c r="C273" s="414"/>
      <c r="D273" s="414"/>
      <c r="E273" s="414"/>
      <c r="F273" s="414"/>
    </row>
    <row r="274" spans="1:6" ht="12">
      <c r="A274" s="414"/>
      <c r="B274" s="486"/>
      <c r="C274" s="414"/>
      <c r="D274" s="414"/>
      <c r="E274" s="414"/>
      <c r="F274" s="414"/>
    </row>
    <row r="275" spans="1:6" ht="12">
      <c r="A275" s="414"/>
      <c r="B275" s="486"/>
      <c r="C275" s="414"/>
      <c r="D275" s="414"/>
      <c r="E275" s="414"/>
      <c r="F275" s="414"/>
    </row>
    <row r="276" spans="1:6" ht="12">
      <c r="A276" s="414"/>
      <c r="B276" s="486"/>
      <c r="C276" s="414"/>
      <c r="D276" s="414"/>
      <c r="E276" s="414"/>
      <c r="F276" s="414"/>
    </row>
    <row r="277" spans="1:6" ht="12">
      <c r="A277" s="414"/>
      <c r="B277" s="486"/>
      <c r="C277" s="414"/>
      <c r="D277" s="414"/>
      <c r="E277" s="414"/>
      <c r="F277" s="414"/>
    </row>
    <row r="278" spans="1:6" ht="12">
      <c r="A278" s="414"/>
      <c r="B278" s="486"/>
      <c r="C278" s="414"/>
      <c r="D278" s="414"/>
      <c r="E278" s="414"/>
      <c r="F278" s="414"/>
    </row>
    <row r="279" spans="1:6" ht="12">
      <c r="A279" s="414"/>
      <c r="B279" s="486"/>
      <c r="C279" s="414"/>
      <c r="D279" s="414"/>
      <c r="E279" s="414"/>
      <c r="F279" s="414"/>
    </row>
    <row r="280" spans="1:6" ht="12">
      <c r="A280" s="414"/>
      <c r="B280" s="486"/>
      <c r="C280" s="414"/>
      <c r="D280" s="414"/>
      <c r="E280" s="414"/>
      <c r="F280" s="414"/>
    </row>
    <row r="281" spans="1:6" ht="12">
      <c r="A281" s="414"/>
      <c r="B281" s="486"/>
      <c r="C281" s="414"/>
      <c r="D281" s="414"/>
      <c r="E281" s="414"/>
      <c r="F281" s="414"/>
    </row>
    <row r="282" spans="1:6" ht="12">
      <c r="A282" s="414"/>
      <c r="B282" s="486"/>
      <c r="C282" s="414"/>
      <c r="D282" s="414"/>
      <c r="E282" s="414"/>
      <c r="F282" s="414"/>
    </row>
    <row r="283" spans="1:6" ht="12">
      <c r="A283" s="414"/>
      <c r="B283" s="486"/>
      <c r="C283" s="414"/>
      <c r="D283" s="414"/>
      <c r="E283" s="414"/>
      <c r="F283" s="414"/>
    </row>
    <row r="284" spans="1:6" ht="12">
      <c r="A284" s="414"/>
      <c r="B284" s="486"/>
      <c r="C284" s="414"/>
      <c r="D284" s="414"/>
      <c r="E284" s="414"/>
      <c r="F284" s="414"/>
    </row>
    <row r="285" spans="1:6" ht="12">
      <c r="A285" s="414"/>
      <c r="B285" s="486"/>
      <c r="C285" s="414"/>
      <c r="D285" s="414"/>
      <c r="E285" s="414"/>
      <c r="F285" s="414"/>
    </row>
    <row r="286" spans="1:6" ht="12">
      <c r="A286" s="414"/>
      <c r="B286" s="486"/>
      <c r="C286" s="414"/>
      <c r="D286" s="414"/>
      <c r="E286" s="414"/>
      <c r="F286" s="414"/>
    </row>
    <row r="287" spans="1:6" ht="12">
      <c r="A287" s="414"/>
      <c r="B287" s="486"/>
      <c r="C287" s="414"/>
      <c r="D287" s="414"/>
      <c r="E287" s="414"/>
      <c r="F287" s="414"/>
    </row>
    <row r="288" spans="1:6" ht="12">
      <c r="A288" s="414"/>
      <c r="B288" s="486"/>
      <c r="C288" s="414"/>
      <c r="D288" s="414"/>
      <c r="E288" s="414"/>
      <c r="F288" s="414"/>
    </row>
    <row r="289" spans="1:6" ht="12">
      <c r="A289" s="414"/>
      <c r="B289" s="486"/>
      <c r="C289" s="414"/>
      <c r="D289" s="414"/>
      <c r="E289" s="414"/>
      <c r="F289" s="414"/>
    </row>
    <row r="290" spans="1:6" ht="12">
      <c r="A290" s="414"/>
      <c r="B290" s="486"/>
      <c r="C290" s="414"/>
      <c r="D290" s="414"/>
      <c r="E290" s="414"/>
      <c r="F290" s="414"/>
    </row>
    <row r="291" spans="1:6" ht="12">
      <c r="A291" s="414"/>
      <c r="B291" s="486"/>
      <c r="C291" s="414"/>
      <c r="D291" s="414"/>
      <c r="E291" s="414"/>
      <c r="F291" s="414"/>
    </row>
    <row r="292" spans="1:6" ht="12">
      <c r="A292" s="414"/>
      <c r="B292" s="486"/>
      <c r="C292" s="414"/>
      <c r="D292" s="414"/>
      <c r="E292" s="414"/>
      <c r="F292" s="414"/>
    </row>
    <row r="293" spans="1:6" ht="12">
      <c r="A293" s="414"/>
      <c r="B293" s="486"/>
      <c r="C293" s="414"/>
      <c r="D293" s="414"/>
      <c r="E293" s="414"/>
      <c r="F293" s="414"/>
    </row>
    <row r="294" spans="1:6" ht="12">
      <c r="A294" s="414"/>
      <c r="B294" s="486"/>
      <c r="C294" s="414"/>
      <c r="D294" s="414"/>
      <c r="E294" s="414"/>
      <c r="F294" s="414"/>
    </row>
    <row r="295" spans="1:6" ht="12">
      <c r="A295" s="414"/>
      <c r="B295" s="486"/>
      <c r="C295" s="414"/>
      <c r="D295" s="414"/>
      <c r="E295" s="414"/>
      <c r="F295" s="414"/>
    </row>
    <row r="296" spans="1:6" ht="12">
      <c r="A296" s="414"/>
      <c r="B296" s="486"/>
      <c r="C296" s="414"/>
      <c r="D296" s="414"/>
      <c r="E296" s="414"/>
      <c r="F296" s="414"/>
    </row>
    <row r="297" spans="1:6" ht="12">
      <c r="A297" s="414"/>
      <c r="B297" s="486"/>
      <c r="C297" s="414"/>
      <c r="D297" s="414"/>
      <c r="E297" s="414"/>
      <c r="F297" s="414"/>
    </row>
    <row r="298" spans="1:6" ht="12">
      <c r="A298" s="414"/>
      <c r="B298" s="486"/>
      <c r="C298" s="414"/>
      <c r="D298" s="414"/>
      <c r="E298" s="414"/>
      <c r="F298" s="414"/>
    </row>
    <row r="299" spans="1:6" ht="12">
      <c r="A299" s="414"/>
      <c r="B299" s="486"/>
      <c r="C299" s="414"/>
      <c r="D299" s="414"/>
      <c r="E299" s="414"/>
      <c r="F299" s="414"/>
    </row>
    <row r="300" spans="1:6" ht="12">
      <c r="A300" s="414"/>
      <c r="B300" s="486"/>
      <c r="C300" s="414"/>
      <c r="D300" s="414"/>
      <c r="E300" s="414"/>
      <c r="F300" s="414"/>
    </row>
    <row r="301" spans="1:6" ht="12">
      <c r="A301" s="414"/>
      <c r="B301" s="486"/>
      <c r="C301" s="414"/>
      <c r="D301" s="414"/>
      <c r="E301" s="414"/>
      <c r="F301" s="414"/>
    </row>
    <row r="302" spans="1:6" ht="12">
      <c r="A302" s="414"/>
      <c r="B302" s="486"/>
      <c r="C302" s="414"/>
      <c r="D302" s="414"/>
      <c r="E302" s="414"/>
      <c r="F302" s="414"/>
    </row>
    <row r="303" spans="1:6" ht="12">
      <c r="A303" s="414"/>
      <c r="B303" s="486"/>
      <c r="C303" s="414"/>
      <c r="D303" s="414"/>
      <c r="E303" s="414"/>
      <c r="F303" s="414"/>
    </row>
    <row r="304" spans="1:6" ht="12">
      <c r="A304" s="414"/>
      <c r="B304" s="486"/>
      <c r="C304" s="414"/>
      <c r="D304" s="414"/>
      <c r="E304" s="414"/>
      <c r="F304" s="414"/>
    </row>
    <row r="305" spans="1:6" ht="12">
      <c r="A305" s="414"/>
      <c r="B305" s="486"/>
      <c r="C305" s="414"/>
      <c r="D305" s="414"/>
      <c r="E305" s="414"/>
      <c r="F305" s="414"/>
    </row>
    <row r="306" spans="1:6" ht="12">
      <c r="A306" s="414"/>
      <c r="B306" s="486"/>
      <c r="C306" s="414"/>
      <c r="D306" s="414"/>
      <c r="E306" s="414"/>
      <c r="F306" s="414"/>
    </row>
    <row r="307" spans="1:6" ht="12">
      <c r="A307" s="414"/>
      <c r="B307" s="486"/>
      <c r="C307" s="414"/>
      <c r="D307" s="414"/>
      <c r="E307" s="414"/>
      <c r="F307" s="414"/>
    </row>
    <row r="308" spans="1:6" ht="12">
      <c r="A308" s="414"/>
      <c r="B308" s="486"/>
      <c r="C308" s="414"/>
      <c r="D308" s="414"/>
      <c r="E308" s="414"/>
      <c r="F308" s="414"/>
    </row>
    <row r="309" spans="1:6" ht="12">
      <c r="A309" s="414"/>
      <c r="B309" s="486"/>
      <c r="C309" s="414"/>
      <c r="D309" s="414"/>
      <c r="E309" s="414"/>
      <c r="F309" s="414"/>
    </row>
    <row r="310" spans="1:6" ht="12">
      <c r="A310" s="414"/>
      <c r="B310" s="486"/>
      <c r="C310" s="414"/>
      <c r="D310" s="414"/>
      <c r="E310" s="414"/>
      <c r="F310" s="414"/>
    </row>
    <row r="311" spans="1:6" ht="12">
      <c r="A311" s="414"/>
      <c r="B311" s="486"/>
      <c r="C311" s="414"/>
      <c r="D311" s="414"/>
      <c r="E311" s="414"/>
      <c r="F311" s="414"/>
    </row>
    <row r="312" spans="1:6" ht="12">
      <c r="A312" s="414"/>
      <c r="B312" s="486"/>
      <c r="C312" s="414"/>
      <c r="D312" s="414"/>
      <c r="E312" s="414"/>
      <c r="F312" s="414"/>
    </row>
    <row r="313" spans="1:6" ht="12">
      <c r="A313" s="414"/>
      <c r="B313" s="486"/>
      <c r="C313" s="414"/>
      <c r="D313" s="414"/>
      <c r="E313" s="414"/>
      <c r="F313" s="414"/>
    </row>
    <row r="314" spans="1:6" ht="12">
      <c r="A314" s="414"/>
      <c r="B314" s="486"/>
      <c r="C314" s="414"/>
      <c r="D314" s="414"/>
      <c r="E314" s="414"/>
      <c r="F314" s="414"/>
    </row>
    <row r="315" spans="1:6" ht="12">
      <c r="A315" s="414"/>
      <c r="B315" s="486"/>
      <c r="C315" s="414"/>
      <c r="D315" s="414"/>
      <c r="E315" s="414"/>
      <c r="F315" s="414"/>
    </row>
    <row r="316" spans="1:6" ht="12">
      <c r="A316" s="414"/>
      <c r="B316" s="486"/>
      <c r="C316" s="414"/>
      <c r="D316" s="414"/>
      <c r="E316" s="414"/>
      <c r="F316" s="414"/>
    </row>
    <row r="317" spans="1:6" ht="12">
      <c r="A317" s="414"/>
      <c r="B317" s="486"/>
      <c r="C317" s="414"/>
      <c r="D317" s="414"/>
      <c r="E317" s="414"/>
      <c r="F317" s="414"/>
    </row>
    <row r="318" spans="1:6" ht="12">
      <c r="A318" s="414"/>
      <c r="B318" s="486"/>
      <c r="C318" s="414"/>
      <c r="D318" s="414"/>
      <c r="E318" s="414"/>
      <c r="F318" s="414"/>
    </row>
    <row r="319" spans="1:6" ht="12">
      <c r="A319" s="414"/>
      <c r="B319" s="486"/>
      <c r="C319" s="414"/>
      <c r="D319" s="414"/>
      <c r="E319" s="414"/>
      <c r="F319" s="414"/>
    </row>
    <row r="320" spans="1:6" ht="12">
      <c r="A320" s="414"/>
      <c r="B320" s="486"/>
      <c r="C320" s="414"/>
      <c r="D320" s="414"/>
      <c r="E320" s="414"/>
      <c r="F320" s="414"/>
    </row>
    <row r="321" spans="1:6" ht="12">
      <c r="A321" s="414"/>
      <c r="B321" s="486"/>
      <c r="C321" s="414"/>
      <c r="D321" s="414"/>
      <c r="E321" s="414"/>
      <c r="F321" s="414"/>
    </row>
    <row r="322" spans="1:6" ht="12">
      <c r="A322" s="414"/>
      <c r="B322" s="486"/>
      <c r="C322" s="414"/>
      <c r="D322" s="414"/>
      <c r="E322" s="414"/>
      <c r="F322" s="414"/>
    </row>
    <row r="323" spans="1:6" ht="12">
      <c r="A323" s="414"/>
      <c r="B323" s="486"/>
      <c r="C323" s="414"/>
      <c r="D323" s="414"/>
      <c r="E323" s="414"/>
      <c r="F323" s="414"/>
    </row>
    <row r="324" spans="1:6" ht="12">
      <c r="A324" s="414"/>
      <c r="B324" s="486"/>
      <c r="C324" s="414"/>
      <c r="D324" s="414"/>
      <c r="E324" s="414"/>
      <c r="F324" s="414"/>
    </row>
    <row r="325" spans="1:6" ht="12">
      <c r="A325" s="414"/>
      <c r="B325" s="486"/>
      <c r="C325" s="414"/>
      <c r="D325" s="414"/>
      <c r="E325" s="414"/>
      <c r="F325" s="414"/>
    </row>
    <row r="326" spans="1:6" ht="12">
      <c r="A326" s="414"/>
      <c r="B326" s="486"/>
      <c r="C326" s="414"/>
      <c r="D326" s="414"/>
      <c r="E326" s="414"/>
      <c r="F326" s="414"/>
    </row>
    <row r="327" spans="1:6" ht="12">
      <c r="A327" s="414"/>
      <c r="B327" s="486"/>
      <c r="C327" s="414"/>
      <c r="D327" s="414"/>
      <c r="E327" s="414"/>
      <c r="F327" s="414"/>
    </row>
    <row r="328" spans="1:6" ht="12">
      <c r="A328" s="414"/>
      <c r="B328" s="486"/>
      <c r="C328" s="414"/>
      <c r="D328" s="414"/>
      <c r="E328" s="414"/>
      <c r="F328" s="414"/>
    </row>
    <row r="329" spans="1:6" ht="12">
      <c r="A329" s="414"/>
      <c r="B329" s="486"/>
      <c r="C329" s="414"/>
      <c r="D329" s="414"/>
      <c r="E329" s="414"/>
      <c r="F329" s="414"/>
    </row>
  </sheetData>
  <sheetProtection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4:D37 C53:D55 F53:F55 C57:D65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P264"/>
  <sheetViews>
    <sheetView workbookViewId="0" topLeftCell="A4">
      <selection activeCell="A31" sqref="A31"/>
    </sheetView>
  </sheetViews>
  <sheetFormatPr defaultColWidth="9.00390625" defaultRowHeight="12.75"/>
  <cols>
    <col min="1" max="1" width="52.75390625" style="361" customWidth="1"/>
    <col min="2" max="2" width="9.125" style="543" customWidth="1"/>
    <col min="3" max="3" width="12.875" style="361" customWidth="1"/>
    <col min="4" max="4" width="12.75390625" style="361" customWidth="1"/>
    <col min="5" max="5" width="12.875" style="361" customWidth="1"/>
    <col min="6" max="6" width="11.375" style="361" customWidth="1"/>
    <col min="7" max="7" width="12.375" style="361" customWidth="1"/>
    <col min="8" max="8" width="14.125" style="361" customWidth="1"/>
    <col min="9" max="9" width="14.00390625" style="361" customWidth="1"/>
    <col min="10" max="16384" width="10.75390625" style="361" customWidth="1"/>
  </cols>
  <sheetData>
    <row r="1" spans="1:9" ht="12">
      <c r="A1" s="488"/>
      <c r="B1" s="489"/>
      <c r="C1" s="488"/>
      <c r="D1" s="488"/>
      <c r="E1" s="488"/>
      <c r="F1" s="488"/>
      <c r="G1" s="488"/>
      <c r="H1" s="488"/>
      <c r="I1" s="488"/>
    </row>
    <row r="2" spans="1:9" ht="12">
      <c r="A2" s="488"/>
      <c r="B2" s="489"/>
      <c r="C2" s="490"/>
      <c r="D2" s="491"/>
      <c r="E2" s="490" t="s">
        <v>806</v>
      </c>
      <c r="F2" s="490"/>
      <c r="G2" s="490"/>
      <c r="H2" s="488"/>
      <c r="I2" s="488"/>
    </row>
    <row r="3" spans="1:9" ht="12">
      <c r="A3" s="488"/>
      <c r="B3" s="489"/>
      <c r="C3" s="492" t="s">
        <v>807</v>
      </c>
      <c r="D3" s="492"/>
      <c r="E3" s="492"/>
      <c r="F3" s="492"/>
      <c r="G3" s="492"/>
      <c r="H3" s="488"/>
      <c r="I3" s="488"/>
    </row>
    <row r="4" spans="1:9" ht="15" customHeight="1">
      <c r="A4" s="493" t="s">
        <v>540</v>
      </c>
      <c r="B4" s="494"/>
      <c r="C4" s="571" t="str">
        <f>'[2]справка №1-БАЛАНС'!E3</f>
        <v>"АЛМА ТУР-БГ"АД</v>
      </c>
      <c r="D4" s="616"/>
      <c r="E4" s="616"/>
      <c r="F4" s="494"/>
      <c r="G4" s="495" t="s">
        <v>2</v>
      </c>
      <c r="H4" s="495"/>
      <c r="I4" s="496">
        <f>'[2]справка №1-БАЛАНС'!H3</f>
        <v>831758428</v>
      </c>
    </row>
    <row r="5" spans="1:9" ht="15">
      <c r="A5" s="497" t="s">
        <v>541</v>
      </c>
      <c r="B5" s="498"/>
      <c r="C5" s="571" t="s">
        <v>888</v>
      </c>
      <c r="D5" s="637"/>
      <c r="E5" s="637"/>
      <c r="F5" s="498"/>
      <c r="G5" s="197" t="s">
        <v>542</v>
      </c>
      <c r="H5" s="499"/>
      <c r="I5" s="500" t="str">
        <f>'[2]справка №1-БАЛАНС'!H4</f>
        <v> </v>
      </c>
    </row>
    <row r="6" spans="1:9" ht="12">
      <c r="A6" s="345"/>
      <c r="B6" s="501"/>
      <c r="C6" s="342"/>
      <c r="D6" s="342"/>
      <c r="E6" s="283"/>
      <c r="F6" s="342"/>
      <c r="G6" s="342"/>
      <c r="H6" s="342"/>
      <c r="I6" s="345" t="s">
        <v>808</v>
      </c>
    </row>
    <row r="7" spans="1:9" s="507" customFormat="1" ht="12">
      <c r="A7" s="502" t="s">
        <v>455</v>
      </c>
      <c r="B7" s="503"/>
      <c r="C7" s="502" t="s">
        <v>809</v>
      </c>
      <c r="D7" s="504"/>
      <c r="E7" s="505"/>
      <c r="F7" s="506" t="s">
        <v>810</v>
      </c>
      <c r="G7" s="506"/>
      <c r="H7" s="506"/>
      <c r="I7" s="506"/>
    </row>
    <row r="8" spans="1:9" s="507" customFormat="1" ht="21.75" customHeight="1">
      <c r="A8" s="502"/>
      <c r="B8" s="508" t="s">
        <v>5</v>
      </c>
      <c r="C8" s="509" t="s">
        <v>811</v>
      </c>
      <c r="D8" s="509" t="s">
        <v>812</v>
      </c>
      <c r="E8" s="509" t="s">
        <v>813</v>
      </c>
      <c r="F8" s="505" t="s">
        <v>814</v>
      </c>
      <c r="G8" s="510" t="s">
        <v>815</v>
      </c>
      <c r="H8" s="510"/>
      <c r="I8" s="510" t="s">
        <v>816</v>
      </c>
    </row>
    <row r="9" spans="1:9" s="507" customFormat="1" ht="15.75" customHeight="1">
      <c r="A9" s="502"/>
      <c r="B9" s="511"/>
      <c r="C9" s="512"/>
      <c r="D9" s="512"/>
      <c r="E9" s="512"/>
      <c r="F9" s="505"/>
      <c r="G9" s="513" t="s">
        <v>555</v>
      </c>
      <c r="H9" s="513" t="s">
        <v>556</v>
      </c>
      <c r="I9" s="510"/>
    </row>
    <row r="10" spans="1:9" s="517" customFormat="1" ht="12">
      <c r="A10" s="514" t="s">
        <v>11</v>
      </c>
      <c r="B10" s="515" t="s">
        <v>12</v>
      </c>
      <c r="C10" s="516">
        <v>1</v>
      </c>
      <c r="D10" s="516">
        <v>2</v>
      </c>
      <c r="E10" s="516">
        <v>3</v>
      </c>
      <c r="F10" s="514">
        <v>4</v>
      </c>
      <c r="G10" s="514">
        <v>5</v>
      </c>
      <c r="H10" s="514">
        <v>6</v>
      </c>
      <c r="I10" s="514">
        <v>7</v>
      </c>
    </row>
    <row r="11" spans="1:9" s="517" customFormat="1" ht="12">
      <c r="A11" s="518" t="s">
        <v>817</v>
      </c>
      <c r="B11" s="519"/>
      <c r="C11" s="514"/>
      <c r="D11" s="514"/>
      <c r="E11" s="514"/>
      <c r="F11" s="514"/>
      <c r="G11" s="514"/>
      <c r="H11" s="514"/>
      <c r="I11" s="514"/>
    </row>
    <row r="12" spans="1:9" s="517" customFormat="1" ht="15">
      <c r="A12" s="520" t="s">
        <v>818</v>
      </c>
      <c r="B12" s="521" t="s">
        <v>819</v>
      </c>
      <c r="C12" s="522"/>
      <c r="D12" s="523"/>
      <c r="E12" s="523"/>
      <c r="F12" s="523"/>
      <c r="G12" s="523"/>
      <c r="H12" s="523"/>
      <c r="I12" s="524">
        <f aca="true" t="shared" si="0" ref="I12:I17">F12+G12-H12</f>
        <v>0</v>
      </c>
    </row>
    <row r="13" spans="1:9" s="517" customFormat="1" ht="12">
      <c r="A13" s="520" t="s">
        <v>820</v>
      </c>
      <c r="B13" s="521" t="s">
        <v>821</v>
      </c>
      <c r="C13" s="523"/>
      <c r="D13" s="523"/>
      <c r="E13" s="523"/>
      <c r="F13" s="523"/>
      <c r="G13" s="523"/>
      <c r="H13" s="523"/>
      <c r="I13" s="524">
        <f t="shared" si="0"/>
        <v>0</v>
      </c>
    </row>
    <row r="14" spans="1:9" s="517" customFormat="1" ht="12">
      <c r="A14" s="520" t="s">
        <v>619</v>
      </c>
      <c r="B14" s="521" t="s">
        <v>822</v>
      </c>
      <c r="C14" s="525"/>
      <c r="D14" s="525"/>
      <c r="E14" s="525"/>
      <c r="F14" s="525"/>
      <c r="G14" s="525"/>
      <c r="H14" s="525"/>
      <c r="I14" s="524">
        <f t="shared" si="0"/>
        <v>0</v>
      </c>
    </row>
    <row r="15" spans="1:9" s="517" customFormat="1" ht="12">
      <c r="A15" s="520" t="s">
        <v>823</v>
      </c>
      <c r="B15" s="521" t="s">
        <v>824</v>
      </c>
      <c r="C15" s="523"/>
      <c r="D15" s="523"/>
      <c r="E15" s="523"/>
      <c r="F15" s="523"/>
      <c r="G15" s="523"/>
      <c r="H15" s="523"/>
      <c r="I15" s="524">
        <f t="shared" si="0"/>
        <v>0</v>
      </c>
    </row>
    <row r="16" spans="1:9" s="517" customFormat="1" ht="12">
      <c r="A16" s="520" t="s">
        <v>75</v>
      </c>
      <c r="B16" s="521" t="s">
        <v>825</v>
      </c>
      <c r="C16" s="523"/>
      <c r="D16" s="523"/>
      <c r="E16" s="523"/>
      <c r="F16" s="523"/>
      <c r="G16" s="523"/>
      <c r="H16" s="523"/>
      <c r="I16" s="524">
        <f t="shared" si="0"/>
        <v>0</v>
      </c>
    </row>
    <row r="17" spans="1:9" s="517" customFormat="1" ht="12">
      <c r="A17" s="526" t="s">
        <v>587</v>
      </c>
      <c r="B17" s="527" t="s">
        <v>826</v>
      </c>
      <c r="C17" s="514">
        <f aca="true" t="shared" si="1" ref="C17:H17">C12+C13+C15+C16</f>
        <v>0</v>
      </c>
      <c r="D17" s="514">
        <f t="shared" si="1"/>
        <v>0</v>
      </c>
      <c r="E17" s="514">
        <f t="shared" si="1"/>
        <v>0</v>
      </c>
      <c r="F17" s="514">
        <f t="shared" si="1"/>
        <v>0</v>
      </c>
      <c r="G17" s="514">
        <f t="shared" si="1"/>
        <v>0</v>
      </c>
      <c r="H17" s="514">
        <f t="shared" si="1"/>
        <v>0</v>
      </c>
      <c r="I17" s="524">
        <f t="shared" si="0"/>
        <v>0</v>
      </c>
    </row>
    <row r="18" spans="1:9" s="517" customFormat="1" ht="12">
      <c r="A18" s="518" t="s">
        <v>827</v>
      </c>
      <c r="B18" s="528"/>
      <c r="C18" s="524"/>
      <c r="D18" s="524"/>
      <c r="E18" s="524"/>
      <c r="F18" s="524"/>
      <c r="G18" s="524"/>
      <c r="H18" s="524"/>
      <c r="I18" s="524"/>
    </row>
    <row r="19" spans="1:16" s="517" customFormat="1" ht="12">
      <c r="A19" s="520" t="s">
        <v>818</v>
      </c>
      <c r="B19" s="521" t="s">
        <v>828</v>
      </c>
      <c r="C19" s="523"/>
      <c r="D19" s="523"/>
      <c r="E19" s="523"/>
      <c r="F19" s="523"/>
      <c r="G19" s="523"/>
      <c r="H19" s="523"/>
      <c r="I19" s="524">
        <f aca="true" t="shared" si="2" ref="I19:I26">F19+G19-H19</f>
        <v>0</v>
      </c>
      <c r="J19" s="529"/>
      <c r="K19" s="529"/>
      <c r="L19" s="529"/>
      <c r="M19" s="529"/>
      <c r="N19" s="529"/>
      <c r="O19" s="529"/>
      <c r="P19" s="529"/>
    </row>
    <row r="20" spans="1:16" s="517" customFormat="1" ht="12">
      <c r="A20" s="520" t="s">
        <v>829</v>
      </c>
      <c r="B20" s="521" t="s">
        <v>830</v>
      </c>
      <c r="C20" s="523"/>
      <c r="D20" s="523"/>
      <c r="E20" s="523"/>
      <c r="F20" s="523"/>
      <c r="G20" s="523"/>
      <c r="H20" s="523"/>
      <c r="I20" s="524">
        <f t="shared" si="2"/>
        <v>0</v>
      </c>
      <c r="J20" s="529"/>
      <c r="K20" s="529"/>
      <c r="L20" s="529"/>
      <c r="M20" s="529"/>
      <c r="N20" s="529"/>
      <c r="O20" s="529"/>
      <c r="P20" s="529"/>
    </row>
    <row r="21" spans="1:16" s="517" customFormat="1" ht="12">
      <c r="A21" s="520" t="s">
        <v>831</v>
      </c>
      <c r="B21" s="521" t="s">
        <v>832</v>
      </c>
      <c r="C21" s="523"/>
      <c r="D21" s="523"/>
      <c r="E21" s="523"/>
      <c r="F21" s="523"/>
      <c r="G21" s="523"/>
      <c r="H21" s="523"/>
      <c r="I21" s="524">
        <f t="shared" si="2"/>
        <v>0</v>
      </c>
      <c r="J21" s="529"/>
      <c r="K21" s="529"/>
      <c r="L21" s="529"/>
      <c r="M21" s="529"/>
      <c r="N21" s="529"/>
      <c r="O21" s="529"/>
      <c r="P21" s="529"/>
    </row>
    <row r="22" spans="1:16" s="517" customFormat="1" ht="12">
      <c r="A22" s="520" t="s">
        <v>833</v>
      </c>
      <c r="B22" s="521" t="s">
        <v>834</v>
      </c>
      <c r="C22" s="523"/>
      <c r="D22" s="523"/>
      <c r="E22" s="523"/>
      <c r="F22" s="530"/>
      <c r="G22" s="523"/>
      <c r="H22" s="523"/>
      <c r="I22" s="524">
        <f t="shared" si="2"/>
        <v>0</v>
      </c>
      <c r="J22" s="529"/>
      <c r="K22" s="529"/>
      <c r="L22" s="529"/>
      <c r="M22" s="529"/>
      <c r="N22" s="529"/>
      <c r="O22" s="529"/>
      <c r="P22" s="529"/>
    </row>
    <row r="23" spans="1:16" s="517" customFormat="1" ht="12">
      <c r="A23" s="520" t="s">
        <v>835</v>
      </c>
      <c r="B23" s="521" t="s">
        <v>836</v>
      </c>
      <c r="C23" s="523"/>
      <c r="D23" s="523"/>
      <c r="E23" s="523"/>
      <c r="F23" s="523"/>
      <c r="G23" s="523"/>
      <c r="H23" s="523"/>
      <c r="I23" s="524">
        <f t="shared" si="2"/>
        <v>0</v>
      </c>
      <c r="J23" s="529"/>
      <c r="K23" s="529"/>
      <c r="L23" s="529"/>
      <c r="M23" s="529"/>
      <c r="N23" s="529"/>
      <c r="O23" s="529"/>
      <c r="P23" s="529"/>
    </row>
    <row r="24" spans="1:16" s="517" customFormat="1" ht="12">
      <c r="A24" s="520" t="s">
        <v>837</v>
      </c>
      <c r="B24" s="521" t="s">
        <v>838</v>
      </c>
      <c r="C24" s="523"/>
      <c r="D24" s="523"/>
      <c r="E24" s="523"/>
      <c r="F24" s="523"/>
      <c r="G24" s="523"/>
      <c r="H24" s="523"/>
      <c r="I24" s="524">
        <f t="shared" si="2"/>
        <v>0</v>
      </c>
      <c r="J24" s="529"/>
      <c r="K24" s="529"/>
      <c r="L24" s="529"/>
      <c r="M24" s="529"/>
      <c r="N24" s="529"/>
      <c r="O24" s="529"/>
      <c r="P24" s="529"/>
    </row>
    <row r="25" spans="1:16" s="517" customFormat="1" ht="12">
      <c r="A25" s="531" t="s">
        <v>839</v>
      </c>
      <c r="B25" s="532" t="s">
        <v>840</v>
      </c>
      <c r="C25" s="523"/>
      <c r="D25" s="523"/>
      <c r="E25" s="523"/>
      <c r="F25" s="523"/>
      <c r="G25" s="523"/>
      <c r="H25" s="523"/>
      <c r="I25" s="524">
        <f t="shared" si="2"/>
        <v>0</v>
      </c>
      <c r="J25" s="529"/>
      <c r="K25" s="529"/>
      <c r="L25" s="529"/>
      <c r="M25" s="529"/>
      <c r="N25" s="529"/>
      <c r="O25" s="529"/>
      <c r="P25" s="529"/>
    </row>
    <row r="26" spans="1:16" s="517" customFormat="1" ht="12">
      <c r="A26" s="526" t="s">
        <v>841</v>
      </c>
      <c r="B26" s="527" t="s">
        <v>842</v>
      </c>
      <c r="C26" s="514">
        <f aca="true" t="shared" si="3" ref="C26:H26">SUM(C19:C25)</f>
        <v>0</v>
      </c>
      <c r="D26" s="514">
        <f t="shared" si="3"/>
        <v>0</v>
      </c>
      <c r="E26" s="514">
        <f t="shared" si="3"/>
        <v>0</v>
      </c>
      <c r="F26" s="514">
        <f t="shared" si="3"/>
        <v>0</v>
      </c>
      <c r="G26" s="514">
        <f t="shared" si="3"/>
        <v>0</v>
      </c>
      <c r="H26" s="514">
        <f t="shared" si="3"/>
        <v>0</v>
      </c>
      <c r="I26" s="524">
        <f t="shared" si="2"/>
        <v>0</v>
      </c>
      <c r="J26" s="529"/>
      <c r="K26" s="529"/>
      <c r="L26" s="529"/>
      <c r="M26" s="529"/>
      <c r="N26" s="529"/>
      <c r="O26" s="529"/>
      <c r="P26" s="529"/>
    </row>
    <row r="27" spans="1:16" s="517" customFormat="1" ht="12">
      <c r="A27" s="533"/>
      <c r="B27" s="534"/>
      <c r="C27" s="535"/>
      <c r="D27" s="536"/>
      <c r="E27" s="536"/>
      <c r="F27" s="536"/>
      <c r="G27" s="536"/>
      <c r="H27" s="536"/>
      <c r="I27" s="536"/>
      <c r="J27" s="529"/>
      <c r="K27" s="529"/>
      <c r="L27" s="529"/>
      <c r="M27" s="529"/>
      <c r="N27" s="529"/>
      <c r="O27" s="529"/>
      <c r="P27" s="529"/>
    </row>
    <row r="28" spans="1:9" s="517" customFormat="1" ht="12">
      <c r="A28" s="537" t="s">
        <v>843</v>
      </c>
      <c r="B28" s="537"/>
      <c r="C28" s="537"/>
      <c r="D28" s="538"/>
      <c r="E28" s="538"/>
      <c r="F28" s="538"/>
      <c r="G28" s="538"/>
      <c r="H28" s="538"/>
      <c r="I28" s="538"/>
    </row>
    <row r="29" spans="1:9" s="517" customFormat="1" ht="12">
      <c r="A29" s="488"/>
      <c r="B29" s="489"/>
      <c r="C29" s="488"/>
      <c r="D29" s="539"/>
      <c r="E29" s="539"/>
      <c r="F29" s="539"/>
      <c r="G29" s="539"/>
      <c r="H29" s="539"/>
      <c r="I29" s="539"/>
    </row>
    <row r="30" spans="1:10" s="517" customFormat="1" ht="15" customHeight="1">
      <c r="A30" s="490" t="s">
        <v>530</v>
      </c>
      <c r="B30" s="636"/>
      <c r="C30" s="636"/>
      <c r="D30" s="540" t="s">
        <v>844</v>
      </c>
      <c r="E30" s="635" t="s">
        <v>520</v>
      </c>
      <c r="F30" s="635"/>
      <c r="G30" s="635"/>
      <c r="H30" s="541" t="s">
        <v>513</v>
      </c>
      <c r="I30" s="635" t="s">
        <v>521</v>
      </c>
      <c r="J30" s="635"/>
    </row>
    <row r="31" spans="1:9" s="517" customFormat="1" ht="12">
      <c r="A31" s="411"/>
      <c r="B31" s="542"/>
      <c r="C31" s="411"/>
      <c r="D31" s="418"/>
      <c r="E31" s="418"/>
      <c r="F31" s="418"/>
      <c r="G31" s="418"/>
      <c r="H31" s="418"/>
      <c r="I31" s="418"/>
    </row>
    <row r="32" spans="1:9" s="517" customFormat="1" ht="12">
      <c r="A32" s="411"/>
      <c r="B32" s="542"/>
      <c r="C32" s="411"/>
      <c r="D32" s="418"/>
      <c r="E32" s="418"/>
      <c r="F32" s="418"/>
      <c r="G32" s="418"/>
      <c r="H32" s="418"/>
      <c r="I32" s="418"/>
    </row>
    <row r="33" spans="1:9" s="517" customFormat="1" ht="12">
      <c r="A33" s="361"/>
      <c r="B33" s="543"/>
      <c r="C33" s="361"/>
      <c r="D33" s="544"/>
      <c r="E33" s="544"/>
      <c r="F33" s="544"/>
      <c r="G33" s="544"/>
      <c r="H33" s="544"/>
      <c r="I33" s="544"/>
    </row>
    <row r="34" spans="1:9" s="517" customFormat="1" ht="12">
      <c r="A34" s="361"/>
      <c r="B34" s="543"/>
      <c r="C34" s="361"/>
      <c r="D34" s="544"/>
      <c r="E34" s="544"/>
      <c r="F34" s="544"/>
      <c r="G34" s="544"/>
      <c r="H34" s="544"/>
      <c r="I34" s="544"/>
    </row>
    <row r="35" spans="1:9" s="517" customFormat="1" ht="12">
      <c r="A35" s="361"/>
      <c r="B35" s="543"/>
      <c r="C35" s="361"/>
      <c r="D35" s="544"/>
      <c r="E35" s="544"/>
      <c r="F35" s="544"/>
      <c r="G35" s="544"/>
      <c r="H35" s="544"/>
      <c r="I35" s="544"/>
    </row>
    <row r="36" spans="1:9" s="517" customFormat="1" ht="12">
      <c r="A36" s="361"/>
      <c r="B36" s="543"/>
      <c r="C36" s="361"/>
      <c r="D36" s="544"/>
      <c r="E36" s="544"/>
      <c r="F36" s="544"/>
      <c r="G36" s="544"/>
      <c r="H36" s="544"/>
      <c r="I36" s="544"/>
    </row>
    <row r="37" spans="1:9" s="517" customFormat="1" ht="12">
      <c r="A37" s="361"/>
      <c r="B37" s="543"/>
      <c r="C37" s="361"/>
      <c r="D37" s="544"/>
      <c r="E37" s="544"/>
      <c r="F37" s="544"/>
      <c r="G37" s="544"/>
      <c r="H37" s="544"/>
      <c r="I37" s="544"/>
    </row>
    <row r="38" spans="1:9" s="517" customFormat="1" ht="12">
      <c r="A38" s="361"/>
      <c r="B38" s="543"/>
      <c r="C38" s="361"/>
      <c r="D38" s="544"/>
      <c r="E38" s="544"/>
      <c r="F38" s="544"/>
      <c r="G38" s="544"/>
      <c r="H38" s="544"/>
      <c r="I38" s="544"/>
    </row>
    <row r="39" spans="1:9" s="517" customFormat="1" ht="12">
      <c r="A39" s="361"/>
      <c r="B39" s="543"/>
      <c r="C39" s="361"/>
      <c r="D39" s="544"/>
      <c r="E39" s="544"/>
      <c r="F39" s="544"/>
      <c r="G39" s="544"/>
      <c r="H39" s="544"/>
      <c r="I39" s="544"/>
    </row>
    <row r="40" spans="1:9" s="517" customFormat="1" ht="12">
      <c r="A40" s="361"/>
      <c r="B40" s="543"/>
      <c r="C40" s="361"/>
      <c r="D40" s="544"/>
      <c r="E40" s="544"/>
      <c r="F40" s="544"/>
      <c r="G40" s="544"/>
      <c r="H40" s="544"/>
      <c r="I40" s="544"/>
    </row>
    <row r="41" spans="1:9" s="517" customFormat="1" ht="12">
      <c r="A41" s="361"/>
      <c r="B41" s="543"/>
      <c r="C41" s="361"/>
      <c r="D41" s="544"/>
      <c r="E41" s="544"/>
      <c r="F41" s="544"/>
      <c r="G41" s="544"/>
      <c r="H41" s="544"/>
      <c r="I41" s="544"/>
    </row>
    <row r="42" spans="1:9" s="517" customFormat="1" ht="12">
      <c r="A42" s="361"/>
      <c r="B42" s="543"/>
      <c r="C42" s="361"/>
      <c r="D42" s="544"/>
      <c r="E42" s="544"/>
      <c r="F42" s="544"/>
      <c r="G42" s="544"/>
      <c r="H42" s="544"/>
      <c r="I42" s="544"/>
    </row>
    <row r="43" spans="1:9" s="517" customFormat="1" ht="12">
      <c r="A43" s="361"/>
      <c r="B43" s="543"/>
      <c r="C43" s="361"/>
      <c r="D43" s="544"/>
      <c r="E43" s="544"/>
      <c r="F43" s="544"/>
      <c r="G43" s="544"/>
      <c r="H43" s="544"/>
      <c r="I43" s="544"/>
    </row>
    <row r="44" spans="1:9" s="517" customFormat="1" ht="12">
      <c r="A44" s="361"/>
      <c r="B44" s="543"/>
      <c r="C44" s="361"/>
      <c r="D44" s="544"/>
      <c r="E44" s="544"/>
      <c r="F44" s="544"/>
      <c r="G44" s="544"/>
      <c r="H44" s="544"/>
      <c r="I44" s="544"/>
    </row>
    <row r="45" spans="1:9" s="517" customFormat="1" ht="12">
      <c r="A45" s="361"/>
      <c r="B45" s="543"/>
      <c r="C45" s="361"/>
      <c r="D45" s="544"/>
      <c r="E45" s="544"/>
      <c r="F45" s="544"/>
      <c r="G45" s="544"/>
      <c r="H45" s="544"/>
      <c r="I45" s="544"/>
    </row>
    <row r="46" spans="1:9" s="517" customFormat="1" ht="12">
      <c r="A46" s="361"/>
      <c r="B46" s="543"/>
      <c r="C46" s="361"/>
      <c r="D46" s="544"/>
      <c r="E46" s="544"/>
      <c r="F46" s="544"/>
      <c r="G46" s="544"/>
      <c r="H46" s="544"/>
      <c r="I46" s="544"/>
    </row>
    <row r="47" spans="1:9" s="517" customFormat="1" ht="12">
      <c r="A47" s="361"/>
      <c r="B47" s="543"/>
      <c r="C47" s="361"/>
      <c r="D47" s="544"/>
      <c r="E47" s="544"/>
      <c r="F47" s="544"/>
      <c r="G47" s="544"/>
      <c r="H47" s="544"/>
      <c r="I47" s="544"/>
    </row>
    <row r="48" spans="1:9" s="517" customFormat="1" ht="12">
      <c r="A48" s="361"/>
      <c r="B48" s="543"/>
      <c r="C48" s="361"/>
      <c r="D48" s="544"/>
      <c r="E48" s="544"/>
      <c r="F48" s="544"/>
      <c r="G48" s="544"/>
      <c r="H48" s="544"/>
      <c r="I48" s="544"/>
    </row>
    <row r="49" spans="1:9" s="517" customFormat="1" ht="12">
      <c r="A49" s="361"/>
      <c r="B49" s="543"/>
      <c r="C49" s="361"/>
      <c r="D49" s="544"/>
      <c r="E49" s="544"/>
      <c r="F49" s="544"/>
      <c r="G49" s="544"/>
      <c r="H49" s="544"/>
      <c r="I49" s="544"/>
    </row>
    <row r="50" spans="1:9" s="517" customFormat="1" ht="12">
      <c r="A50" s="361"/>
      <c r="B50" s="543"/>
      <c r="C50" s="361"/>
      <c r="D50" s="544"/>
      <c r="E50" s="544"/>
      <c r="F50" s="544"/>
      <c r="G50" s="544"/>
      <c r="H50" s="544"/>
      <c r="I50" s="544"/>
    </row>
    <row r="51" spans="1:9" s="517" customFormat="1" ht="12">
      <c r="A51" s="361"/>
      <c r="B51" s="543"/>
      <c r="C51" s="361"/>
      <c r="D51" s="544"/>
      <c r="E51" s="544"/>
      <c r="F51" s="544"/>
      <c r="G51" s="544"/>
      <c r="H51" s="544"/>
      <c r="I51" s="544"/>
    </row>
    <row r="52" spans="1:9" s="517" customFormat="1" ht="12">
      <c r="A52" s="361"/>
      <c r="B52" s="543"/>
      <c r="C52" s="361"/>
      <c r="D52" s="544"/>
      <c r="E52" s="544"/>
      <c r="F52" s="544"/>
      <c r="G52" s="544"/>
      <c r="H52" s="544"/>
      <c r="I52" s="544"/>
    </row>
    <row r="53" spans="1:9" s="517" customFormat="1" ht="12">
      <c r="A53" s="361"/>
      <c r="B53" s="543"/>
      <c r="C53" s="361"/>
      <c r="D53" s="544"/>
      <c r="E53" s="544"/>
      <c r="F53" s="544"/>
      <c r="G53" s="544"/>
      <c r="H53" s="544"/>
      <c r="I53" s="544"/>
    </row>
    <row r="54" spans="1:9" s="517" customFormat="1" ht="12">
      <c r="A54" s="361"/>
      <c r="B54" s="543"/>
      <c r="C54" s="361"/>
      <c r="D54" s="544"/>
      <c r="E54" s="544"/>
      <c r="F54" s="544"/>
      <c r="G54" s="544"/>
      <c r="H54" s="544"/>
      <c r="I54" s="544"/>
    </row>
    <row r="55" spans="1:9" s="517" customFormat="1" ht="12">
      <c r="A55" s="361"/>
      <c r="B55" s="543"/>
      <c r="C55" s="361"/>
      <c r="D55" s="544"/>
      <c r="E55" s="544"/>
      <c r="F55" s="544"/>
      <c r="G55" s="544"/>
      <c r="H55" s="544"/>
      <c r="I55" s="544"/>
    </row>
    <row r="56" spans="1:9" s="517" customFormat="1" ht="12">
      <c r="A56" s="361"/>
      <c r="B56" s="543"/>
      <c r="C56" s="361"/>
      <c r="D56" s="544"/>
      <c r="E56" s="544"/>
      <c r="F56" s="544"/>
      <c r="G56" s="544"/>
      <c r="H56" s="544"/>
      <c r="I56" s="544"/>
    </row>
    <row r="57" spans="1:9" s="517" customFormat="1" ht="12">
      <c r="A57" s="361"/>
      <c r="B57" s="543"/>
      <c r="C57" s="361"/>
      <c r="D57" s="544"/>
      <c r="E57" s="544"/>
      <c r="F57" s="544"/>
      <c r="G57" s="544"/>
      <c r="H57" s="544"/>
      <c r="I57" s="544"/>
    </row>
    <row r="58" spans="1:9" s="517" customFormat="1" ht="12">
      <c r="A58" s="361"/>
      <c r="B58" s="543"/>
      <c r="C58" s="361"/>
      <c r="D58" s="544"/>
      <c r="E58" s="544"/>
      <c r="F58" s="544"/>
      <c r="G58" s="544"/>
      <c r="H58" s="544"/>
      <c r="I58" s="544"/>
    </row>
    <row r="59" spans="1:9" s="517" customFormat="1" ht="12">
      <c r="A59" s="361"/>
      <c r="B59" s="543"/>
      <c r="C59" s="361"/>
      <c r="D59" s="544"/>
      <c r="E59" s="544"/>
      <c r="F59" s="544"/>
      <c r="G59" s="544"/>
      <c r="H59" s="544"/>
      <c r="I59" s="544"/>
    </row>
    <row r="60" spans="1:9" s="517" customFormat="1" ht="12">
      <c r="A60" s="361"/>
      <c r="B60" s="543"/>
      <c r="C60" s="361"/>
      <c r="D60" s="544"/>
      <c r="E60" s="544"/>
      <c r="F60" s="544"/>
      <c r="G60" s="544"/>
      <c r="H60" s="544"/>
      <c r="I60" s="544"/>
    </row>
    <row r="61" spans="1:9" s="517" customFormat="1" ht="12">
      <c r="A61" s="361"/>
      <c r="B61" s="543"/>
      <c r="C61" s="361"/>
      <c r="D61" s="544"/>
      <c r="E61" s="544"/>
      <c r="F61" s="544"/>
      <c r="G61" s="544"/>
      <c r="H61" s="544"/>
      <c r="I61" s="544"/>
    </row>
    <row r="62" spans="1:9" s="517" customFormat="1" ht="12">
      <c r="A62" s="361"/>
      <c r="B62" s="543"/>
      <c r="C62" s="361"/>
      <c r="D62" s="544"/>
      <c r="E62" s="544"/>
      <c r="F62" s="544"/>
      <c r="G62" s="544"/>
      <c r="H62" s="544"/>
      <c r="I62" s="544"/>
    </row>
    <row r="63" spans="1:9" s="517" customFormat="1" ht="12">
      <c r="A63" s="361"/>
      <c r="B63" s="543"/>
      <c r="C63" s="361"/>
      <c r="D63" s="544"/>
      <c r="E63" s="544"/>
      <c r="F63" s="544"/>
      <c r="G63" s="544"/>
      <c r="H63" s="544"/>
      <c r="I63" s="544"/>
    </row>
    <row r="64" spans="1:9" s="517" customFormat="1" ht="12">
      <c r="A64" s="361"/>
      <c r="B64" s="543"/>
      <c r="C64" s="361"/>
      <c r="D64" s="544"/>
      <c r="E64" s="544"/>
      <c r="F64" s="544"/>
      <c r="G64" s="544"/>
      <c r="H64" s="544"/>
      <c r="I64" s="544"/>
    </row>
    <row r="65" spans="1:9" s="517" customFormat="1" ht="12">
      <c r="A65" s="361"/>
      <c r="B65" s="543"/>
      <c r="C65" s="361"/>
      <c r="D65" s="544"/>
      <c r="E65" s="544"/>
      <c r="F65" s="544"/>
      <c r="G65" s="544"/>
      <c r="H65" s="544"/>
      <c r="I65" s="544"/>
    </row>
    <row r="66" spans="1:9" s="517" customFormat="1" ht="12">
      <c r="A66" s="361"/>
      <c r="B66" s="543"/>
      <c r="C66" s="361"/>
      <c r="D66" s="544"/>
      <c r="E66" s="544"/>
      <c r="F66" s="544"/>
      <c r="G66" s="544"/>
      <c r="H66" s="544"/>
      <c r="I66" s="544"/>
    </row>
    <row r="67" spans="1:9" s="517" customFormat="1" ht="12">
      <c r="A67" s="361"/>
      <c r="B67" s="543"/>
      <c r="C67" s="361"/>
      <c r="D67" s="544"/>
      <c r="E67" s="544"/>
      <c r="F67" s="544"/>
      <c r="G67" s="544"/>
      <c r="H67" s="544"/>
      <c r="I67" s="544"/>
    </row>
    <row r="68" spans="1:9" s="517" customFormat="1" ht="12">
      <c r="A68" s="361"/>
      <c r="B68" s="543"/>
      <c r="C68" s="361"/>
      <c r="D68" s="544"/>
      <c r="E68" s="544"/>
      <c r="F68" s="544"/>
      <c r="G68" s="544"/>
      <c r="H68" s="544"/>
      <c r="I68" s="544"/>
    </row>
    <row r="69" spans="1:9" s="517" customFormat="1" ht="12">
      <c r="A69" s="361"/>
      <c r="B69" s="543"/>
      <c r="C69" s="361"/>
      <c r="D69" s="544"/>
      <c r="E69" s="544"/>
      <c r="F69" s="544"/>
      <c r="G69" s="544"/>
      <c r="H69" s="544"/>
      <c r="I69" s="544"/>
    </row>
    <row r="70" spans="1:9" s="517" customFormat="1" ht="12">
      <c r="A70" s="361"/>
      <c r="B70" s="543"/>
      <c r="C70" s="361"/>
      <c r="D70" s="544"/>
      <c r="E70" s="544"/>
      <c r="F70" s="544"/>
      <c r="G70" s="544"/>
      <c r="H70" s="544"/>
      <c r="I70" s="544"/>
    </row>
    <row r="71" spans="1:9" s="517" customFormat="1" ht="12">
      <c r="A71" s="361"/>
      <c r="B71" s="543"/>
      <c r="C71" s="361"/>
      <c r="D71" s="544"/>
      <c r="E71" s="544"/>
      <c r="F71" s="544"/>
      <c r="G71" s="544"/>
      <c r="H71" s="544"/>
      <c r="I71" s="544"/>
    </row>
    <row r="72" spans="1:9" s="517" customFormat="1" ht="12">
      <c r="A72" s="361"/>
      <c r="B72" s="543"/>
      <c r="C72" s="361"/>
      <c r="D72" s="544"/>
      <c r="E72" s="544"/>
      <c r="F72" s="544"/>
      <c r="G72" s="544"/>
      <c r="H72" s="544"/>
      <c r="I72" s="544"/>
    </row>
    <row r="73" spans="1:9" s="517" customFormat="1" ht="12">
      <c r="A73" s="361"/>
      <c r="B73" s="543"/>
      <c r="C73" s="361"/>
      <c r="D73" s="544"/>
      <c r="E73" s="544"/>
      <c r="F73" s="544"/>
      <c r="G73" s="544"/>
      <c r="H73" s="544"/>
      <c r="I73" s="544"/>
    </row>
    <row r="74" spans="1:9" s="517" customFormat="1" ht="12">
      <c r="A74" s="361"/>
      <c r="B74" s="543"/>
      <c r="C74" s="361"/>
      <c r="D74" s="544"/>
      <c r="E74" s="544"/>
      <c r="F74" s="544"/>
      <c r="G74" s="544"/>
      <c r="H74" s="544"/>
      <c r="I74" s="544"/>
    </row>
    <row r="75" spans="1:9" s="517" customFormat="1" ht="12">
      <c r="A75" s="361"/>
      <c r="B75" s="543"/>
      <c r="C75" s="361"/>
      <c r="D75" s="544"/>
      <c r="E75" s="544"/>
      <c r="F75" s="544"/>
      <c r="G75" s="544"/>
      <c r="H75" s="544"/>
      <c r="I75" s="544"/>
    </row>
    <row r="76" spans="1:9" s="517" customFormat="1" ht="12">
      <c r="A76" s="361"/>
      <c r="B76" s="543"/>
      <c r="C76" s="361"/>
      <c r="D76" s="544"/>
      <c r="E76" s="544"/>
      <c r="F76" s="544"/>
      <c r="G76" s="544"/>
      <c r="H76" s="544"/>
      <c r="I76" s="544"/>
    </row>
    <row r="77" spans="1:9" s="517" customFormat="1" ht="12">
      <c r="A77" s="361"/>
      <c r="B77" s="543"/>
      <c r="C77" s="361"/>
      <c r="D77" s="544"/>
      <c r="E77" s="544"/>
      <c r="F77" s="544"/>
      <c r="G77" s="544"/>
      <c r="H77" s="544"/>
      <c r="I77" s="544"/>
    </row>
    <row r="78" spans="1:9" s="517" customFormat="1" ht="12">
      <c r="A78" s="361"/>
      <c r="B78" s="543"/>
      <c r="C78" s="361"/>
      <c r="D78" s="544"/>
      <c r="E78" s="544"/>
      <c r="F78" s="544"/>
      <c r="G78" s="544"/>
      <c r="H78" s="544"/>
      <c r="I78" s="544"/>
    </row>
    <row r="79" spans="1:9" s="517" customFormat="1" ht="12">
      <c r="A79" s="361"/>
      <c r="B79" s="543"/>
      <c r="C79" s="361"/>
      <c r="D79" s="544"/>
      <c r="E79" s="544"/>
      <c r="F79" s="544"/>
      <c r="G79" s="544"/>
      <c r="H79" s="544"/>
      <c r="I79" s="544"/>
    </row>
    <row r="80" spans="1:9" s="517" customFormat="1" ht="12">
      <c r="A80" s="361"/>
      <c r="B80" s="543"/>
      <c r="C80" s="361"/>
      <c r="D80" s="544"/>
      <c r="E80" s="544"/>
      <c r="F80" s="544"/>
      <c r="G80" s="544"/>
      <c r="H80" s="544"/>
      <c r="I80" s="544"/>
    </row>
    <row r="81" spans="1:9" s="517" customFormat="1" ht="12">
      <c r="A81" s="361"/>
      <c r="B81" s="543"/>
      <c r="C81" s="361"/>
      <c r="D81" s="544"/>
      <c r="E81" s="544"/>
      <c r="F81" s="544"/>
      <c r="G81" s="544"/>
      <c r="H81" s="544"/>
      <c r="I81" s="544"/>
    </row>
    <row r="82" spans="1:9" s="517" customFormat="1" ht="12">
      <c r="A82" s="361"/>
      <c r="B82" s="543"/>
      <c r="C82" s="361"/>
      <c r="D82" s="544"/>
      <c r="E82" s="544"/>
      <c r="F82" s="544"/>
      <c r="G82" s="544"/>
      <c r="H82" s="544"/>
      <c r="I82" s="544"/>
    </row>
    <row r="83" spans="1:9" s="517" customFormat="1" ht="12">
      <c r="A83" s="361"/>
      <c r="B83" s="543"/>
      <c r="C83" s="361"/>
      <c r="D83" s="544"/>
      <c r="E83" s="544"/>
      <c r="F83" s="544"/>
      <c r="G83" s="544"/>
      <c r="H83" s="544"/>
      <c r="I83" s="544"/>
    </row>
    <row r="84" spans="1:9" s="517" customFormat="1" ht="12">
      <c r="A84" s="361"/>
      <c r="B84" s="543"/>
      <c r="C84" s="361"/>
      <c r="D84" s="544"/>
      <c r="E84" s="544"/>
      <c r="F84" s="544"/>
      <c r="G84" s="544"/>
      <c r="H84" s="544"/>
      <c r="I84" s="544"/>
    </row>
    <row r="85" spans="1:9" s="517" customFormat="1" ht="12">
      <c r="A85" s="361"/>
      <c r="B85" s="543"/>
      <c r="C85" s="361"/>
      <c r="D85" s="544"/>
      <c r="E85" s="544"/>
      <c r="F85" s="544"/>
      <c r="G85" s="544"/>
      <c r="H85" s="544"/>
      <c r="I85" s="544"/>
    </row>
    <row r="86" spans="1:9" s="517" customFormat="1" ht="12">
      <c r="A86" s="361"/>
      <c r="B86" s="543"/>
      <c r="C86" s="361"/>
      <c r="D86" s="544"/>
      <c r="E86" s="544"/>
      <c r="F86" s="544"/>
      <c r="G86" s="544"/>
      <c r="H86" s="544"/>
      <c r="I86" s="544"/>
    </row>
    <row r="87" spans="1:9" s="517" customFormat="1" ht="12">
      <c r="A87" s="361"/>
      <c r="B87" s="543"/>
      <c r="C87" s="361"/>
      <c r="D87" s="544"/>
      <c r="E87" s="544"/>
      <c r="F87" s="544"/>
      <c r="G87" s="544"/>
      <c r="H87" s="544"/>
      <c r="I87" s="544"/>
    </row>
    <row r="88" spans="1:9" s="517" customFormat="1" ht="12">
      <c r="A88" s="361"/>
      <c r="B88" s="543"/>
      <c r="C88" s="361"/>
      <c r="D88" s="544"/>
      <c r="E88" s="544"/>
      <c r="F88" s="544"/>
      <c r="G88" s="544"/>
      <c r="H88" s="544"/>
      <c r="I88" s="544"/>
    </row>
    <row r="89" spans="1:9" s="517" customFormat="1" ht="12">
      <c r="A89" s="361"/>
      <c r="B89" s="543"/>
      <c r="C89" s="361"/>
      <c r="D89" s="544"/>
      <c r="E89" s="544"/>
      <c r="F89" s="544"/>
      <c r="G89" s="544"/>
      <c r="H89" s="544"/>
      <c r="I89" s="544"/>
    </row>
    <row r="90" spans="1:9" s="517" customFormat="1" ht="12">
      <c r="A90" s="361"/>
      <c r="B90" s="543"/>
      <c r="C90" s="361"/>
      <c r="D90" s="544"/>
      <c r="E90" s="544"/>
      <c r="F90" s="544"/>
      <c r="G90" s="544"/>
      <c r="H90" s="544"/>
      <c r="I90" s="544"/>
    </row>
    <row r="91" spans="1:9" s="517" customFormat="1" ht="12">
      <c r="A91" s="361"/>
      <c r="B91" s="543"/>
      <c r="C91" s="361"/>
      <c r="D91" s="544"/>
      <c r="E91" s="544"/>
      <c r="F91" s="544"/>
      <c r="G91" s="544"/>
      <c r="H91" s="544"/>
      <c r="I91" s="544"/>
    </row>
    <row r="92" spans="1:9" s="517" customFormat="1" ht="12">
      <c r="A92" s="361"/>
      <c r="B92" s="543"/>
      <c r="C92" s="361"/>
      <c r="D92" s="544"/>
      <c r="E92" s="544"/>
      <c r="F92" s="544"/>
      <c r="G92" s="544"/>
      <c r="H92" s="544"/>
      <c r="I92" s="544"/>
    </row>
    <row r="93" spans="1:9" s="517" customFormat="1" ht="12">
      <c r="A93" s="361"/>
      <c r="B93" s="543"/>
      <c r="C93" s="361"/>
      <c r="D93" s="544"/>
      <c r="E93" s="544"/>
      <c r="F93" s="544"/>
      <c r="G93" s="544"/>
      <c r="H93" s="544"/>
      <c r="I93" s="544"/>
    </row>
    <row r="94" spans="1:9" s="517" customFormat="1" ht="12">
      <c r="A94" s="361"/>
      <c r="B94" s="543"/>
      <c r="C94" s="361"/>
      <c r="D94" s="544"/>
      <c r="E94" s="544"/>
      <c r="F94" s="544"/>
      <c r="G94" s="544"/>
      <c r="H94" s="544"/>
      <c r="I94" s="544"/>
    </row>
    <row r="95" spans="1:9" s="517" customFormat="1" ht="12">
      <c r="A95" s="361"/>
      <c r="B95" s="543"/>
      <c r="C95" s="361"/>
      <c r="D95" s="544"/>
      <c r="E95" s="544"/>
      <c r="F95" s="544"/>
      <c r="G95" s="544"/>
      <c r="H95" s="544"/>
      <c r="I95" s="544"/>
    </row>
    <row r="96" spans="1:9" s="517" customFormat="1" ht="12">
      <c r="A96" s="361"/>
      <c r="B96" s="543"/>
      <c r="C96" s="361"/>
      <c r="D96" s="544"/>
      <c r="E96" s="544"/>
      <c r="F96" s="544"/>
      <c r="G96" s="544"/>
      <c r="H96" s="544"/>
      <c r="I96" s="544"/>
    </row>
    <row r="97" spans="1:9" s="517" customFormat="1" ht="12">
      <c r="A97" s="361"/>
      <c r="B97" s="543"/>
      <c r="C97" s="361"/>
      <c r="D97" s="544"/>
      <c r="E97" s="544"/>
      <c r="F97" s="544"/>
      <c r="G97" s="544"/>
      <c r="H97" s="544"/>
      <c r="I97" s="544"/>
    </row>
    <row r="98" spans="1:9" s="517" customFormat="1" ht="12">
      <c r="A98" s="361"/>
      <c r="B98" s="543"/>
      <c r="C98" s="361"/>
      <c r="D98" s="544"/>
      <c r="E98" s="544"/>
      <c r="F98" s="544"/>
      <c r="G98" s="544"/>
      <c r="H98" s="544"/>
      <c r="I98" s="544"/>
    </row>
    <row r="99" spans="1:9" s="517" customFormat="1" ht="12">
      <c r="A99" s="361"/>
      <c r="B99" s="543"/>
      <c r="C99" s="361"/>
      <c r="D99" s="544"/>
      <c r="E99" s="544"/>
      <c r="F99" s="544"/>
      <c r="G99" s="544"/>
      <c r="H99" s="544"/>
      <c r="I99" s="544"/>
    </row>
    <row r="100" spans="1:9" s="517" customFormat="1" ht="12">
      <c r="A100" s="361"/>
      <c r="B100" s="543"/>
      <c r="C100" s="361"/>
      <c r="D100" s="544"/>
      <c r="E100" s="544"/>
      <c r="F100" s="544"/>
      <c r="G100" s="544"/>
      <c r="H100" s="544"/>
      <c r="I100" s="544"/>
    </row>
    <row r="101" spans="1:9" s="517" customFormat="1" ht="12">
      <c r="A101" s="361"/>
      <c r="B101" s="543"/>
      <c r="C101" s="361"/>
      <c r="D101" s="544"/>
      <c r="E101" s="544"/>
      <c r="F101" s="544"/>
      <c r="G101" s="544"/>
      <c r="H101" s="544"/>
      <c r="I101" s="544"/>
    </row>
    <row r="102" spans="1:9" s="517" customFormat="1" ht="12">
      <c r="A102" s="361"/>
      <c r="B102" s="543"/>
      <c r="C102" s="361"/>
      <c r="D102" s="544"/>
      <c r="E102" s="544"/>
      <c r="F102" s="544"/>
      <c r="G102" s="544"/>
      <c r="H102" s="544"/>
      <c r="I102" s="544"/>
    </row>
    <row r="103" spans="1:9" s="517" customFormat="1" ht="12">
      <c r="A103" s="361"/>
      <c r="B103" s="543"/>
      <c r="C103" s="361"/>
      <c r="D103" s="544"/>
      <c r="E103" s="544"/>
      <c r="F103" s="544"/>
      <c r="G103" s="544"/>
      <c r="H103" s="544"/>
      <c r="I103" s="544"/>
    </row>
    <row r="104" spans="1:9" s="517" customFormat="1" ht="12">
      <c r="A104" s="361"/>
      <c r="B104" s="543"/>
      <c r="C104" s="361"/>
      <c r="D104" s="544"/>
      <c r="E104" s="544"/>
      <c r="F104" s="544"/>
      <c r="G104" s="544"/>
      <c r="H104" s="544"/>
      <c r="I104" s="544"/>
    </row>
    <row r="105" spans="1:9" s="517" customFormat="1" ht="12">
      <c r="A105" s="361"/>
      <c r="B105" s="543"/>
      <c r="C105" s="361"/>
      <c r="D105" s="544"/>
      <c r="E105" s="544"/>
      <c r="F105" s="544"/>
      <c r="G105" s="544"/>
      <c r="H105" s="544"/>
      <c r="I105" s="544"/>
    </row>
    <row r="106" spans="1:9" s="517" customFormat="1" ht="12">
      <c r="A106" s="361"/>
      <c r="B106" s="543"/>
      <c r="C106" s="361"/>
      <c r="D106" s="544"/>
      <c r="E106" s="544"/>
      <c r="F106" s="544"/>
      <c r="G106" s="544"/>
      <c r="H106" s="544"/>
      <c r="I106" s="544"/>
    </row>
    <row r="107" spans="1:9" s="517" customFormat="1" ht="12">
      <c r="A107" s="361"/>
      <c r="B107" s="543"/>
      <c r="C107" s="361"/>
      <c r="D107" s="544"/>
      <c r="E107" s="544"/>
      <c r="F107" s="544"/>
      <c r="G107" s="544"/>
      <c r="H107" s="544"/>
      <c r="I107" s="544"/>
    </row>
    <row r="108" spans="1:9" s="517" customFormat="1" ht="12">
      <c r="A108" s="361"/>
      <c r="B108" s="543"/>
      <c r="C108" s="361"/>
      <c r="D108" s="544"/>
      <c r="E108" s="544"/>
      <c r="F108" s="544"/>
      <c r="G108" s="544"/>
      <c r="H108" s="544"/>
      <c r="I108" s="544"/>
    </row>
    <row r="109" spans="1:9" s="517" customFormat="1" ht="12">
      <c r="A109" s="361"/>
      <c r="B109" s="543"/>
      <c r="C109" s="361"/>
      <c r="D109" s="544"/>
      <c r="E109" s="544"/>
      <c r="F109" s="544"/>
      <c r="G109" s="544"/>
      <c r="H109" s="544"/>
      <c r="I109" s="544"/>
    </row>
    <row r="110" spans="1:9" s="517" customFormat="1" ht="12">
      <c r="A110" s="361"/>
      <c r="B110" s="543"/>
      <c r="C110" s="361"/>
      <c r="D110" s="544"/>
      <c r="E110" s="544"/>
      <c r="F110" s="544"/>
      <c r="G110" s="544"/>
      <c r="H110" s="544"/>
      <c r="I110" s="544"/>
    </row>
    <row r="111" spans="1:9" s="517" customFormat="1" ht="12">
      <c r="A111" s="361"/>
      <c r="B111" s="543"/>
      <c r="C111" s="361"/>
      <c r="D111" s="544"/>
      <c r="E111" s="544"/>
      <c r="F111" s="544"/>
      <c r="G111" s="544"/>
      <c r="H111" s="544"/>
      <c r="I111" s="544"/>
    </row>
    <row r="112" spans="1:9" s="517" customFormat="1" ht="12">
      <c r="A112" s="361"/>
      <c r="B112" s="543"/>
      <c r="C112" s="361"/>
      <c r="D112" s="544"/>
      <c r="E112" s="544"/>
      <c r="F112" s="544"/>
      <c r="G112" s="544"/>
      <c r="H112" s="544"/>
      <c r="I112" s="544"/>
    </row>
    <row r="113" spans="1:9" s="517" customFormat="1" ht="12">
      <c r="A113" s="361"/>
      <c r="B113" s="543"/>
      <c r="C113" s="361"/>
      <c r="D113" s="544"/>
      <c r="E113" s="544"/>
      <c r="F113" s="544"/>
      <c r="G113" s="544"/>
      <c r="H113" s="544"/>
      <c r="I113" s="544"/>
    </row>
    <row r="114" spans="1:9" s="517" customFormat="1" ht="12">
      <c r="A114" s="361"/>
      <c r="B114" s="543"/>
      <c r="C114" s="361"/>
      <c r="D114" s="544"/>
      <c r="E114" s="544"/>
      <c r="F114" s="544"/>
      <c r="G114" s="544"/>
      <c r="H114" s="544"/>
      <c r="I114" s="544"/>
    </row>
    <row r="115" spans="1:9" s="517" customFormat="1" ht="12">
      <c r="A115" s="361"/>
      <c r="B115" s="543"/>
      <c r="C115" s="361"/>
      <c r="D115" s="544"/>
      <c r="E115" s="544"/>
      <c r="F115" s="544"/>
      <c r="G115" s="544"/>
      <c r="H115" s="544"/>
      <c r="I115" s="544"/>
    </row>
    <row r="116" spans="1:9" s="517" customFormat="1" ht="12">
      <c r="A116" s="361"/>
      <c r="B116" s="543"/>
      <c r="C116" s="361"/>
      <c r="D116" s="544"/>
      <c r="E116" s="544"/>
      <c r="F116" s="544"/>
      <c r="G116" s="544"/>
      <c r="H116" s="544"/>
      <c r="I116" s="544"/>
    </row>
    <row r="117" spans="1:9" s="517" customFormat="1" ht="12">
      <c r="A117" s="361"/>
      <c r="B117" s="543"/>
      <c r="C117" s="361"/>
      <c r="D117" s="544"/>
      <c r="E117" s="544"/>
      <c r="F117" s="544"/>
      <c r="G117" s="544"/>
      <c r="H117" s="544"/>
      <c r="I117" s="544"/>
    </row>
    <row r="118" spans="1:9" s="517" customFormat="1" ht="12">
      <c r="A118" s="361"/>
      <c r="B118" s="543"/>
      <c r="C118" s="361"/>
      <c r="D118" s="544"/>
      <c r="E118" s="544"/>
      <c r="F118" s="544"/>
      <c r="G118" s="544"/>
      <c r="H118" s="544"/>
      <c r="I118" s="544"/>
    </row>
    <row r="119" spans="1:9" s="517" customFormat="1" ht="12">
      <c r="A119" s="361"/>
      <c r="B119" s="543"/>
      <c r="C119" s="361"/>
      <c r="D119" s="544"/>
      <c r="E119" s="544"/>
      <c r="F119" s="544"/>
      <c r="G119" s="544"/>
      <c r="H119" s="544"/>
      <c r="I119" s="544"/>
    </row>
    <row r="120" spans="4:9" ht="12">
      <c r="D120" s="544"/>
      <c r="E120" s="544"/>
      <c r="F120" s="544"/>
      <c r="G120" s="544"/>
      <c r="H120" s="544"/>
      <c r="I120" s="544"/>
    </row>
    <row r="121" spans="4:9" ht="12">
      <c r="D121" s="544"/>
      <c r="E121" s="544"/>
      <c r="F121" s="544"/>
      <c r="G121" s="544"/>
      <c r="H121" s="544"/>
      <c r="I121" s="544"/>
    </row>
    <row r="122" spans="4:9" ht="12">
      <c r="D122" s="544"/>
      <c r="E122" s="544"/>
      <c r="F122" s="544"/>
      <c r="G122" s="544"/>
      <c r="H122" s="544"/>
      <c r="I122" s="544"/>
    </row>
    <row r="123" spans="4:9" ht="12">
      <c r="D123" s="544"/>
      <c r="E123" s="544"/>
      <c r="F123" s="544"/>
      <c r="G123" s="544"/>
      <c r="H123" s="544"/>
      <c r="I123" s="544"/>
    </row>
    <row r="124" spans="4:9" ht="12">
      <c r="D124" s="544"/>
      <c r="E124" s="544"/>
      <c r="F124" s="544"/>
      <c r="G124" s="544"/>
      <c r="H124" s="544"/>
      <c r="I124" s="544"/>
    </row>
    <row r="125" spans="4:9" ht="12">
      <c r="D125" s="544"/>
      <c r="E125" s="544"/>
      <c r="F125" s="544"/>
      <c r="G125" s="544"/>
      <c r="H125" s="544"/>
      <c r="I125" s="544"/>
    </row>
    <row r="126" spans="4:9" ht="12">
      <c r="D126" s="544"/>
      <c r="E126" s="544"/>
      <c r="F126" s="544"/>
      <c r="G126" s="544"/>
      <c r="H126" s="544"/>
      <c r="I126" s="544"/>
    </row>
    <row r="127" spans="4:9" ht="12">
      <c r="D127" s="544"/>
      <c r="E127" s="544"/>
      <c r="F127" s="544"/>
      <c r="G127" s="544"/>
      <c r="H127" s="544"/>
      <c r="I127" s="544"/>
    </row>
    <row r="128" spans="4:9" ht="12">
      <c r="D128" s="544"/>
      <c r="E128" s="544"/>
      <c r="F128" s="544"/>
      <c r="G128" s="544"/>
      <c r="H128" s="544"/>
      <c r="I128" s="544"/>
    </row>
    <row r="129" spans="4:9" ht="12">
      <c r="D129" s="544"/>
      <c r="E129" s="544"/>
      <c r="F129" s="544"/>
      <c r="G129" s="544"/>
      <c r="H129" s="544"/>
      <c r="I129" s="544"/>
    </row>
    <row r="130" spans="4:9" ht="12">
      <c r="D130" s="544"/>
      <c r="E130" s="544"/>
      <c r="F130" s="544"/>
      <c r="G130" s="544"/>
      <c r="H130" s="544"/>
      <c r="I130" s="544"/>
    </row>
    <row r="131" spans="4:9" ht="12">
      <c r="D131" s="544"/>
      <c r="E131" s="544"/>
      <c r="F131" s="544"/>
      <c r="G131" s="544"/>
      <c r="H131" s="544"/>
      <c r="I131" s="544"/>
    </row>
    <row r="132" spans="4:9" ht="12">
      <c r="D132" s="544"/>
      <c r="E132" s="544"/>
      <c r="F132" s="544"/>
      <c r="G132" s="544"/>
      <c r="H132" s="544"/>
      <c r="I132" s="544"/>
    </row>
    <row r="133" spans="4:9" ht="12">
      <c r="D133" s="544"/>
      <c r="E133" s="544"/>
      <c r="F133" s="544"/>
      <c r="G133" s="544"/>
      <c r="H133" s="544"/>
      <c r="I133" s="544"/>
    </row>
    <row r="134" spans="4:9" ht="12">
      <c r="D134" s="544"/>
      <c r="E134" s="544"/>
      <c r="F134" s="544"/>
      <c r="G134" s="544"/>
      <c r="H134" s="544"/>
      <c r="I134" s="544"/>
    </row>
    <row r="135" spans="4:9" ht="12">
      <c r="D135" s="544"/>
      <c r="E135" s="544"/>
      <c r="F135" s="544"/>
      <c r="G135" s="544"/>
      <c r="H135" s="544"/>
      <c r="I135" s="544"/>
    </row>
    <row r="136" spans="4:9" ht="12">
      <c r="D136" s="544"/>
      <c r="E136" s="544"/>
      <c r="F136" s="544"/>
      <c r="G136" s="544"/>
      <c r="H136" s="544"/>
      <c r="I136" s="544"/>
    </row>
    <row r="137" spans="4:9" ht="12">
      <c r="D137" s="544"/>
      <c r="E137" s="544"/>
      <c r="F137" s="544"/>
      <c r="G137" s="544"/>
      <c r="H137" s="544"/>
      <c r="I137" s="544"/>
    </row>
    <row r="138" spans="4:9" ht="12">
      <c r="D138" s="544"/>
      <c r="E138" s="544"/>
      <c r="F138" s="544"/>
      <c r="G138" s="544"/>
      <c r="H138" s="544"/>
      <c r="I138" s="544"/>
    </row>
    <row r="139" spans="4:9" ht="12">
      <c r="D139" s="544"/>
      <c r="E139" s="544"/>
      <c r="F139" s="544"/>
      <c r="G139" s="544"/>
      <c r="H139" s="544"/>
      <c r="I139" s="544"/>
    </row>
    <row r="140" spans="4:9" ht="12">
      <c r="D140" s="544"/>
      <c r="E140" s="544"/>
      <c r="F140" s="544"/>
      <c r="G140" s="544"/>
      <c r="H140" s="544"/>
      <c r="I140" s="544"/>
    </row>
    <row r="141" spans="4:9" ht="12">
      <c r="D141" s="544"/>
      <c r="E141" s="544"/>
      <c r="F141" s="544"/>
      <c r="G141" s="544"/>
      <c r="H141" s="544"/>
      <c r="I141" s="544"/>
    </row>
    <row r="142" spans="4:9" ht="12">
      <c r="D142" s="544"/>
      <c r="E142" s="544"/>
      <c r="F142" s="544"/>
      <c r="G142" s="544"/>
      <c r="H142" s="544"/>
      <c r="I142" s="544"/>
    </row>
    <row r="143" spans="4:9" ht="12">
      <c r="D143" s="544"/>
      <c r="E143" s="544"/>
      <c r="F143" s="544"/>
      <c r="G143" s="544"/>
      <c r="H143" s="544"/>
      <c r="I143" s="544"/>
    </row>
    <row r="144" spans="4:9" ht="12">
      <c r="D144" s="544"/>
      <c r="E144" s="544"/>
      <c r="F144" s="544"/>
      <c r="G144" s="544"/>
      <c r="H144" s="544"/>
      <c r="I144" s="544"/>
    </row>
    <row r="145" spans="4:9" ht="12">
      <c r="D145" s="544"/>
      <c r="E145" s="544"/>
      <c r="F145" s="544"/>
      <c r="G145" s="544"/>
      <c r="H145" s="544"/>
      <c r="I145" s="544"/>
    </row>
    <row r="146" spans="4:9" ht="12">
      <c r="D146" s="544"/>
      <c r="E146" s="544"/>
      <c r="F146" s="544"/>
      <c r="G146" s="544"/>
      <c r="H146" s="544"/>
      <c r="I146" s="544"/>
    </row>
    <row r="147" spans="4:9" ht="12">
      <c r="D147" s="544"/>
      <c r="E147" s="544"/>
      <c r="F147" s="544"/>
      <c r="G147" s="544"/>
      <c r="H147" s="544"/>
      <c r="I147" s="544"/>
    </row>
    <row r="148" spans="4:9" ht="12">
      <c r="D148" s="544"/>
      <c r="E148" s="544"/>
      <c r="F148" s="544"/>
      <c r="G148" s="544"/>
      <c r="H148" s="544"/>
      <c r="I148" s="544"/>
    </row>
    <row r="149" spans="4:9" ht="12">
      <c r="D149" s="544"/>
      <c r="E149" s="544"/>
      <c r="F149" s="544"/>
      <c r="G149" s="544"/>
      <c r="H149" s="544"/>
      <c r="I149" s="544"/>
    </row>
    <row r="150" spans="4:9" ht="12">
      <c r="D150" s="544"/>
      <c r="E150" s="544"/>
      <c r="F150" s="544"/>
      <c r="G150" s="544"/>
      <c r="H150" s="544"/>
      <c r="I150" s="544"/>
    </row>
    <row r="151" spans="4:9" ht="12">
      <c r="D151" s="544"/>
      <c r="E151" s="544"/>
      <c r="F151" s="544"/>
      <c r="G151" s="544"/>
      <c r="H151" s="544"/>
      <c r="I151" s="544"/>
    </row>
    <row r="152" spans="4:9" ht="12">
      <c r="D152" s="544"/>
      <c r="E152" s="544"/>
      <c r="F152" s="544"/>
      <c r="G152" s="544"/>
      <c r="H152" s="544"/>
      <c r="I152" s="544"/>
    </row>
    <row r="153" spans="4:9" ht="12">
      <c r="D153" s="544"/>
      <c r="E153" s="544"/>
      <c r="F153" s="544"/>
      <c r="G153" s="544"/>
      <c r="H153" s="544"/>
      <c r="I153" s="544"/>
    </row>
    <row r="154" spans="4:9" ht="12">
      <c r="D154" s="544"/>
      <c r="E154" s="544"/>
      <c r="F154" s="544"/>
      <c r="G154" s="544"/>
      <c r="H154" s="544"/>
      <c r="I154" s="544"/>
    </row>
    <row r="155" spans="4:9" ht="12">
      <c r="D155" s="544"/>
      <c r="E155" s="544"/>
      <c r="F155" s="544"/>
      <c r="G155" s="544"/>
      <c r="H155" s="544"/>
      <c r="I155" s="544"/>
    </row>
    <row r="156" spans="4:9" ht="12">
      <c r="D156" s="544"/>
      <c r="E156" s="544"/>
      <c r="F156" s="544"/>
      <c r="G156" s="544"/>
      <c r="H156" s="544"/>
      <c r="I156" s="544"/>
    </row>
    <row r="157" spans="4:9" ht="12">
      <c r="D157" s="544"/>
      <c r="E157" s="544"/>
      <c r="F157" s="544"/>
      <c r="G157" s="544"/>
      <c r="H157" s="544"/>
      <c r="I157" s="544"/>
    </row>
    <row r="158" spans="4:9" ht="12">
      <c r="D158" s="544"/>
      <c r="E158" s="544"/>
      <c r="F158" s="544"/>
      <c r="G158" s="544"/>
      <c r="H158" s="544"/>
      <c r="I158" s="544"/>
    </row>
    <row r="159" spans="4:9" ht="12">
      <c r="D159" s="544"/>
      <c r="E159" s="544"/>
      <c r="F159" s="544"/>
      <c r="G159" s="544"/>
      <c r="H159" s="544"/>
      <c r="I159" s="544"/>
    </row>
    <row r="160" spans="4:9" ht="12">
      <c r="D160" s="544"/>
      <c r="E160" s="544"/>
      <c r="F160" s="544"/>
      <c r="G160" s="544"/>
      <c r="H160" s="544"/>
      <c r="I160" s="544"/>
    </row>
    <row r="161" spans="4:9" ht="12">
      <c r="D161" s="544"/>
      <c r="E161" s="544"/>
      <c r="F161" s="544"/>
      <c r="G161" s="544"/>
      <c r="H161" s="544"/>
      <c r="I161" s="544"/>
    </row>
    <row r="162" spans="4:9" ht="12">
      <c r="D162" s="544"/>
      <c r="E162" s="544"/>
      <c r="F162" s="544"/>
      <c r="G162" s="544"/>
      <c r="H162" s="544"/>
      <c r="I162" s="544"/>
    </row>
    <row r="163" spans="4:9" ht="12">
      <c r="D163" s="544"/>
      <c r="E163" s="544"/>
      <c r="F163" s="544"/>
      <c r="G163" s="544"/>
      <c r="H163" s="544"/>
      <c r="I163" s="544"/>
    </row>
    <row r="164" spans="4:9" ht="12">
      <c r="D164" s="544"/>
      <c r="E164" s="544"/>
      <c r="F164" s="544"/>
      <c r="G164" s="544"/>
      <c r="H164" s="544"/>
      <c r="I164" s="544"/>
    </row>
    <row r="165" spans="4:9" ht="12">
      <c r="D165" s="544"/>
      <c r="E165" s="544"/>
      <c r="F165" s="544"/>
      <c r="G165" s="544"/>
      <c r="H165" s="544"/>
      <c r="I165" s="544"/>
    </row>
    <row r="166" spans="4:9" ht="12">
      <c r="D166" s="544"/>
      <c r="E166" s="544"/>
      <c r="F166" s="544"/>
      <c r="G166" s="544"/>
      <c r="H166" s="544"/>
      <c r="I166" s="544"/>
    </row>
    <row r="167" spans="4:9" ht="12">
      <c r="D167" s="544"/>
      <c r="E167" s="544"/>
      <c r="F167" s="544"/>
      <c r="G167" s="544"/>
      <c r="H167" s="544"/>
      <c r="I167" s="544"/>
    </row>
    <row r="168" spans="4:9" ht="12">
      <c r="D168" s="544"/>
      <c r="E168" s="544"/>
      <c r="F168" s="544"/>
      <c r="G168" s="544"/>
      <c r="H168" s="544"/>
      <c r="I168" s="544"/>
    </row>
    <row r="169" spans="4:9" ht="12">
      <c r="D169" s="544"/>
      <c r="E169" s="544"/>
      <c r="F169" s="544"/>
      <c r="G169" s="544"/>
      <c r="H169" s="544"/>
      <c r="I169" s="544"/>
    </row>
    <row r="170" spans="4:9" ht="12">
      <c r="D170" s="544"/>
      <c r="E170" s="544"/>
      <c r="F170" s="544"/>
      <c r="G170" s="544"/>
      <c r="H170" s="544"/>
      <c r="I170" s="544"/>
    </row>
    <row r="171" spans="4:9" ht="12">
      <c r="D171" s="544"/>
      <c r="E171" s="544"/>
      <c r="F171" s="544"/>
      <c r="G171" s="544"/>
      <c r="H171" s="544"/>
      <c r="I171" s="544"/>
    </row>
    <row r="172" spans="4:9" ht="12">
      <c r="D172" s="544"/>
      <c r="E172" s="544"/>
      <c r="F172" s="544"/>
      <c r="G172" s="544"/>
      <c r="H172" s="544"/>
      <c r="I172" s="544"/>
    </row>
    <row r="173" spans="4:9" ht="12">
      <c r="D173" s="544"/>
      <c r="E173" s="544"/>
      <c r="F173" s="544"/>
      <c r="G173" s="544"/>
      <c r="H173" s="544"/>
      <c r="I173" s="544"/>
    </row>
    <row r="174" spans="4:9" ht="12">
      <c r="D174" s="544"/>
      <c r="E174" s="544"/>
      <c r="F174" s="544"/>
      <c r="G174" s="544"/>
      <c r="H174" s="544"/>
      <c r="I174" s="544"/>
    </row>
    <row r="175" spans="4:9" ht="12">
      <c r="D175" s="544"/>
      <c r="E175" s="544"/>
      <c r="F175" s="544"/>
      <c r="G175" s="544"/>
      <c r="H175" s="544"/>
      <c r="I175" s="544"/>
    </row>
    <row r="176" spans="4:9" ht="12">
      <c r="D176" s="544"/>
      <c r="E176" s="544"/>
      <c r="F176" s="544"/>
      <c r="G176" s="544"/>
      <c r="H176" s="544"/>
      <c r="I176" s="544"/>
    </row>
    <row r="177" spans="4:9" ht="12">
      <c r="D177" s="544"/>
      <c r="E177" s="544"/>
      <c r="F177" s="544"/>
      <c r="G177" s="544"/>
      <c r="H177" s="544"/>
      <c r="I177" s="544"/>
    </row>
    <row r="178" spans="4:9" ht="12">
      <c r="D178" s="544"/>
      <c r="E178" s="544"/>
      <c r="F178" s="544"/>
      <c r="G178" s="544"/>
      <c r="H178" s="544"/>
      <c r="I178" s="544"/>
    </row>
    <row r="179" spans="4:9" ht="12">
      <c r="D179" s="544"/>
      <c r="E179" s="544"/>
      <c r="F179" s="544"/>
      <c r="G179" s="544"/>
      <c r="H179" s="544"/>
      <c r="I179" s="544"/>
    </row>
    <row r="180" spans="4:9" ht="12">
      <c r="D180" s="544"/>
      <c r="E180" s="544"/>
      <c r="F180" s="544"/>
      <c r="G180" s="544"/>
      <c r="H180" s="544"/>
      <c r="I180" s="544"/>
    </row>
    <row r="181" spans="4:9" ht="12">
      <c r="D181" s="544"/>
      <c r="E181" s="544"/>
      <c r="F181" s="544"/>
      <c r="G181" s="544"/>
      <c r="H181" s="544"/>
      <c r="I181" s="544"/>
    </row>
    <row r="182" spans="4:9" ht="12">
      <c r="D182" s="544"/>
      <c r="E182" s="544"/>
      <c r="F182" s="544"/>
      <c r="G182" s="544"/>
      <c r="H182" s="544"/>
      <c r="I182" s="544"/>
    </row>
    <row r="183" spans="4:9" ht="12">
      <c r="D183" s="544"/>
      <c r="E183" s="544"/>
      <c r="F183" s="544"/>
      <c r="G183" s="544"/>
      <c r="H183" s="544"/>
      <c r="I183" s="544"/>
    </row>
    <row r="184" spans="4:9" ht="12">
      <c r="D184" s="544"/>
      <c r="E184" s="544"/>
      <c r="F184" s="544"/>
      <c r="G184" s="544"/>
      <c r="H184" s="544"/>
      <c r="I184" s="544"/>
    </row>
    <row r="185" spans="4:9" ht="12">
      <c r="D185" s="544"/>
      <c r="E185" s="544"/>
      <c r="F185" s="544"/>
      <c r="G185" s="544"/>
      <c r="H185" s="544"/>
      <c r="I185" s="544"/>
    </row>
    <row r="186" spans="4:9" ht="12">
      <c r="D186" s="544"/>
      <c r="E186" s="544"/>
      <c r="F186" s="544"/>
      <c r="G186" s="544"/>
      <c r="H186" s="544"/>
      <c r="I186" s="544"/>
    </row>
    <row r="187" spans="4:9" ht="12">
      <c r="D187" s="544"/>
      <c r="E187" s="544"/>
      <c r="F187" s="544"/>
      <c r="G187" s="544"/>
      <c r="H187" s="544"/>
      <c r="I187" s="544"/>
    </row>
    <row r="188" spans="4:9" ht="12">
      <c r="D188" s="544"/>
      <c r="E188" s="544"/>
      <c r="F188" s="544"/>
      <c r="G188" s="544"/>
      <c r="H188" s="544"/>
      <c r="I188" s="544"/>
    </row>
    <row r="189" spans="4:9" ht="12">
      <c r="D189" s="544"/>
      <c r="E189" s="544"/>
      <c r="F189" s="544"/>
      <c r="G189" s="544"/>
      <c r="H189" s="544"/>
      <c r="I189" s="544"/>
    </row>
    <row r="190" spans="4:9" ht="12">
      <c r="D190" s="544"/>
      <c r="E190" s="544"/>
      <c r="F190" s="544"/>
      <c r="G190" s="544"/>
      <c r="H190" s="544"/>
      <c r="I190" s="544"/>
    </row>
    <row r="191" spans="4:9" ht="12">
      <c r="D191" s="544"/>
      <c r="E191" s="544"/>
      <c r="F191" s="544"/>
      <c r="G191" s="544"/>
      <c r="H191" s="544"/>
      <c r="I191" s="544"/>
    </row>
    <row r="192" spans="4:9" ht="12">
      <c r="D192" s="544"/>
      <c r="E192" s="544"/>
      <c r="F192" s="544"/>
      <c r="G192" s="544"/>
      <c r="H192" s="544"/>
      <c r="I192" s="544"/>
    </row>
    <row r="193" spans="4:9" ht="12">
      <c r="D193" s="544"/>
      <c r="E193" s="544"/>
      <c r="F193" s="544"/>
      <c r="G193" s="544"/>
      <c r="H193" s="544"/>
      <c r="I193" s="544"/>
    </row>
    <row r="194" spans="4:9" ht="12">
      <c r="D194" s="544"/>
      <c r="E194" s="544"/>
      <c r="F194" s="544"/>
      <c r="G194" s="544"/>
      <c r="H194" s="544"/>
      <c r="I194" s="544"/>
    </row>
    <row r="195" spans="4:9" ht="12">
      <c r="D195" s="544"/>
      <c r="E195" s="544"/>
      <c r="F195" s="544"/>
      <c r="G195" s="544"/>
      <c r="H195" s="544"/>
      <c r="I195" s="544"/>
    </row>
    <row r="196" spans="4:9" ht="12">
      <c r="D196" s="544"/>
      <c r="E196" s="544"/>
      <c r="F196" s="544"/>
      <c r="G196" s="544"/>
      <c r="H196" s="544"/>
      <c r="I196" s="544"/>
    </row>
    <row r="197" spans="4:9" ht="12">
      <c r="D197" s="544"/>
      <c r="E197" s="544"/>
      <c r="F197" s="544"/>
      <c r="G197" s="544"/>
      <c r="H197" s="544"/>
      <c r="I197" s="544"/>
    </row>
    <row r="198" spans="4:9" ht="12">
      <c r="D198" s="544"/>
      <c r="E198" s="544"/>
      <c r="F198" s="544"/>
      <c r="G198" s="544"/>
      <c r="H198" s="544"/>
      <c r="I198" s="544"/>
    </row>
    <row r="199" spans="4:9" ht="12">
      <c r="D199" s="544"/>
      <c r="E199" s="544"/>
      <c r="F199" s="544"/>
      <c r="G199" s="544"/>
      <c r="H199" s="544"/>
      <c r="I199" s="544"/>
    </row>
    <row r="200" spans="4:9" ht="12">
      <c r="D200" s="544"/>
      <c r="E200" s="544"/>
      <c r="F200" s="544"/>
      <c r="G200" s="544"/>
      <c r="H200" s="544"/>
      <c r="I200" s="544"/>
    </row>
    <row r="201" spans="4:9" ht="12">
      <c r="D201" s="544"/>
      <c r="E201" s="544"/>
      <c r="F201" s="544"/>
      <c r="G201" s="544"/>
      <c r="H201" s="544"/>
      <c r="I201" s="544"/>
    </row>
    <row r="202" spans="4:9" ht="12">
      <c r="D202" s="544"/>
      <c r="E202" s="544"/>
      <c r="F202" s="544"/>
      <c r="G202" s="544"/>
      <c r="H202" s="544"/>
      <c r="I202" s="544"/>
    </row>
    <row r="203" spans="4:9" ht="12">
      <c r="D203" s="544"/>
      <c r="E203" s="544"/>
      <c r="F203" s="544"/>
      <c r="G203" s="544"/>
      <c r="H203" s="544"/>
      <c r="I203" s="544"/>
    </row>
    <row r="204" spans="4:9" ht="12">
      <c r="D204" s="544"/>
      <c r="E204" s="544"/>
      <c r="F204" s="544"/>
      <c r="G204" s="544"/>
      <c r="H204" s="544"/>
      <c r="I204" s="544"/>
    </row>
    <row r="205" spans="4:9" ht="12">
      <c r="D205" s="544"/>
      <c r="E205" s="544"/>
      <c r="F205" s="544"/>
      <c r="G205" s="544"/>
      <c r="H205" s="544"/>
      <c r="I205" s="544"/>
    </row>
    <row r="206" spans="4:9" ht="12">
      <c r="D206" s="544"/>
      <c r="E206" s="544"/>
      <c r="F206" s="544"/>
      <c r="G206" s="544"/>
      <c r="H206" s="544"/>
      <c r="I206" s="544"/>
    </row>
    <row r="207" spans="4:9" ht="12">
      <c r="D207" s="544"/>
      <c r="E207" s="544"/>
      <c r="F207" s="544"/>
      <c r="G207" s="544"/>
      <c r="H207" s="544"/>
      <c r="I207" s="544"/>
    </row>
    <row r="208" spans="4:9" ht="12">
      <c r="D208" s="544"/>
      <c r="E208" s="544"/>
      <c r="F208" s="544"/>
      <c r="G208" s="544"/>
      <c r="H208" s="544"/>
      <c r="I208" s="544"/>
    </row>
    <row r="209" spans="4:9" ht="12">
      <c r="D209" s="544"/>
      <c r="E209" s="544"/>
      <c r="F209" s="544"/>
      <c r="G209" s="544"/>
      <c r="H209" s="544"/>
      <c r="I209" s="544"/>
    </row>
    <row r="210" spans="4:9" ht="12">
      <c r="D210" s="544"/>
      <c r="E210" s="544"/>
      <c r="F210" s="544"/>
      <c r="G210" s="544"/>
      <c r="H210" s="544"/>
      <c r="I210" s="544"/>
    </row>
    <row r="211" spans="4:9" ht="12">
      <c r="D211" s="544"/>
      <c r="E211" s="544"/>
      <c r="F211" s="544"/>
      <c r="G211" s="544"/>
      <c r="H211" s="544"/>
      <c r="I211" s="544"/>
    </row>
    <row r="212" spans="4:9" ht="12">
      <c r="D212" s="544"/>
      <c r="E212" s="544"/>
      <c r="F212" s="544"/>
      <c r="G212" s="544"/>
      <c r="H212" s="544"/>
      <c r="I212" s="544"/>
    </row>
    <row r="213" spans="4:9" ht="12">
      <c r="D213" s="544"/>
      <c r="E213" s="544"/>
      <c r="F213" s="544"/>
      <c r="G213" s="544"/>
      <c r="H213" s="544"/>
      <c r="I213" s="544"/>
    </row>
    <row r="214" spans="4:9" ht="12">
      <c r="D214" s="544"/>
      <c r="E214" s="544"/>
      <c r="F214" s="544"/>
      <c r="G214" s="544"/>
      <c r="H214" s="544"/>
      <c r="I214" s="544"/>
    </row>
    <row r="215" spans="4:9" ht="12">
      <c r="D215" s="544"/>
      <c r="E215" s="544"/>
      <c r="F215" s="544"/>
      <c r="G215" s="544"/>
      <c r="H215" s="544"/>
      <c r="I215" s="544"/>
    </row>
    <row r="216" spans="4:9" ht="12">
      <c r="D216" s="544"/>
      <c r="E216" s="544"/>
      <c r="F216" s="544"/>
      <c r="G216" s="544"/>
      <c r="H216" s="544"/>
      <c r="I216" s="544"/>
    </row>
    <row r="217" spans="4:9" ht="12">
      <c r="D217" s="544"/>
      <c r="E217" s="544"/>
      <c r="F217" s="544"/>
      <c r="G217" s="544"/>
      <c r="H217" s="544"/>
      <c r="I217" s="544"/>
    </row>
    <row r="218" spans="4:9" ht="12">
      <c r="D218" s="544"/>
      <c r="E218" s="544"/>
      <c r="F218" s="544"/>
      <c r="G218" s="544"/>
      <c r="H218" s="544"/>
      <c r="I218" s="544"/>
    </row>
    <row r="219" spans="4:9" ht="12">
      <c r="D219" s="544"/>
      <c r="E219" s="544"/>
      <c r="F219" s="544"/>
      <c r="G219" s="544"/>
      <c r="H219" s="544"/>
      <c r="I219" s="544"/>
    </row>
    <row r="220" spans="4:9" ht="12">
      <c r="D220" s="544"/>
      <c r="E220" s="544"/>
      <c r="F220" s="544"/>
      <c r="G220" s="544"/>
      <c r="H220" s="544"/>
      <c r="I220" s="544"/>
    </row>
    <row r="221" spans="4:9" ht="12">
      <c r="D221" s="544"/>
      <c r="E221" s="544"/>
      <c r="F221" s="544"/>
      <c r="G221" s="544"/>
      <c r="H221" s="544"/>
      <c r="I221" s="544"/>
    </row>
    <row r="222" spans="4:9" ht="12">
      <c r="D222" s="544"/>
      <c r="E222" s="544"/>
      <c r="F222" s="544"/>
      <c r="G222" s="544"/>
      <c r="H222" s="544"/>
      <c r="I222" s="544"/>
    </row>
    <row r="223" spans="4:9" ht="12">
      <c r="D223" s="544"/>
      <c r="E223" s="544"/>
      <c r="F223" s="544"/>
      <c r="G223" s="544"/>
      <c r="H223" s="544"/>
      <c r="I223" s="544"/>
    </row>
    <row r="224" spans="4:9" ht="12">
      <c r="D224" s="544"/>
      <c r="E224" s="544"/>
      <c r="F224" s="544"/>
      <c r="G224" s="544"/>
      <c r="H224" s="544"/>
      <c r="I224" s="544"/>
    </row>
    <row r="225" spans="4:9" ht="12">
      <c r="D225" s="544"/>
      <c r="E225" s="544"/>
      <c r="F225" s="544"/>
      <c r="G225" s="544"/>
      <c r="H225" s="544"/>
      <c r="I225" s="544"/>
    </row>
    <row r="226" spans="4:9" ht="12">
      <c r="D226" s="544"/>
      <c r="E226" s="544"/>
      <c r="F226" s="544"/>
      <c r="G226" s="544"/>
      <c r="H226" s="544"/>
      <c r="I226" s="544"/>
    </row>
    <row r="227" spans="4:9" ht="12">
      <c r="D227" s="544"/>
      <c r="E227" s="544"/>
      <c r="F227" s="544"/>
      <c r="G227" s="544"/>
      <c r="H227" s="544"/>
      <c r="I227" s="544"/>
    </row>
    <row r="228" spans="4:9" ht="12">
      <c r="D228" s="544"/>
      <c r="E228" s="544"/>
      <c r="F228" s="544"/>
      <c r="G228" s="544"/>
      <c r="H228" s="544"/>
      <c r="I228" s="544"/>
    </row>
    <row r="229" spans="4:9" ht="12">
      <c r="D229" s="544"/>
      <c r="E229" s="544"/>
      <c r="F229" s="544"/>
      <c r="G229" s="544"/>
      <c r="H229" s="544"/>
      <c r="I229" s="544"/>
    </row>
    <row r="230" spans="4:9" ht="12">
      <c r="D230" s="544"/>
      <c r="E230" s="544"/>
      <c r="F230" s="544"/>
      <c r="G230" s="544"/>
      <c r="H230" s="544"/>
      <c r="I230" s="544"/>
    </row>
    <row r="231" spans="4:9" ht="12">
      <c r="D231" s="544"/>
      <c r="E231" s="544"/>
      <c r="F231" s="544"/>
      <c r="G231" s="544"/>
      <c r="H231" s="544"/>
      <c r="I231" s="544"/>
    </row>
    <row r="232" spans="4:9" ht="12">
      <c r="D232" s="544"/>
      <c r="E232" s="544"/>
      <c r="F232" s="544"/>
      <c r="G232" s="544"/>
      <c r="H232" s="544"/>
      <c r="I232" s="544"/>
    </row>
    <row r="233" spans="4:9" ht="12">
      <c r="D233" s="544"/>
      <c r="E233" s="544"/>
      <c r="F233" s="544"/>
      <c r="G233" s="544"/>
      <c r="H233" s="544"/>
      <c r="I233" s="544"/>
    </row>
    <row r="234" spans="4:9" ht="12">
      <c r="D234" s="544"/>
      <c r="E234" s="544"/>
      <c r="F234" s="544"/>
      <c r="G234" s="544"/>
      <c r="H234" s="544"/>
      <c r="I234" s="544"/>
    </row>
    <row r="235" spans="4:9" ht="12">
      <c r="D235" s="544"/>
      <c r="E235" s="544"/>
      <c r="F235" s="544"/>
      <c r="G235" s="544"/>
      <c r="H235" s="544"/>
      <c r="I235" s="544"/>
    </row>
    <row r="236" spans="4:9" ht="12">
      <c r="D236" s="544"/>
      <c r="E236" s="544"/>
      <c r="F236" s="544"/>
      <c r="G236" s="544"/>
      <c r="H236" s="544"/>
      <c r="I236" s="544"/>
    </row>
    <row r="237" spans="4:9" ht="12">
      <c r="D237" s="544"/>
      <c r="E237" s="544"/>
      <c r="F237" s="544"/>
      <c r="G237" s="544"/>
      <c r="H237" s="544"/>
      <c r="I237" s="544"/>
    </row>
    <row r="238" spans="4:9" ht="12">
      <c r="D238" s="544"/>
      <c r="E238" s="544"/>
      <c r="F238" s="544"/>
      <c r="G238" s="544"/>
      <c r="H238" s="544"/>
      <c r="I238" s="544"/>
    </row>
    <row r="239" spans="4:9" ht="12">
      <c r="D239" s="544"/>
      <c r="E239" s="544"/>
      <c r="F239" s="544"/>
      <c r="G239" s="544"/>
      <c r="H239" s="544"/>
      <c r="I239" s="544"/>
    </row>
    <row r="240" spans="4:9" ht="12">
      <c r="D240" s="544"/>
      <c r="E240" s="544"/>
      <c r="F240" s="544"/>
      <c r="G240" s="544"/>
      <c r="H240" s="544"/>
      <c r="I240" s="544"/>
    </row>
    <row r="241" spans="4:9" ht="12">
      <c r="D241" s="544"/>
      <c r="E241" s="544"/>
      <c r="F241" s="544"/>
      <c r="G241" s="544"/>
      <c r="H241" s="544"/>
      <c r="I241" s="544"/>
    </row>
    <row r="242" spans="4:9" ht="12">
      <c r="D242" s="544"/>
      <c r="E242" s="544"/>
      <c r="F242" s="544"/>
      <c r="G242" s="544"/>
      <c r="H242" s="544"/>
      <c r="I242" s="544"/>
    </row>
    <row r="243" spans="4:9" ht="12">
      <c r="D243" s="544"/>
      <c r="E243" s="544"/>
      <c r="F243" s="544"/>
      <c r="G243" s="544"/>
      <c r="H243" s="544"/>
      <c r="I243" s="544"/>
    </row>
    <row r="244" spans="4:9" ht="12">
      <c r="D244" s="544"/>
      <c r="E244" s="544"/>
      <c r="F244" s="544"/>
      <c r="G244" s="544"/>
      <c r="H244" s="544"/>
      <c r="I244" s="544"/>
    </row>
    <row r="245" spans="4:9" ht="12">
      <c r="D245" s="544"/>
      <c r="E245" s="544"/>
      <c r="F245" s="544"/>
      <c r="G245" s="544"/>
      <c r="H245" s="544"/>
      <c r="I245" s="544"/>
    </row>
    <row r="246" spans="4:9" ht="12">
      <c r="D246" s="544"/>
      <c r="E246" s="544"/>
      <c r="F246" s="544"/>
      <c r="G246" s="544"/>
      <c r="H246" s="544"/>
      <c r="I246" s="544"/>
    </row>
    <row r="247" spans="4:9" ht="12">
      <c r="D247" s="544"/>
      <c r="E247" s="544"/>
      <c r="F247" s="544"/>
      <c r="G247" s="544"/>
      <c r="H247" s="544"/>
      <c r="I247" s="544"/>
    </row>
    <row r="248" spans="4:9" ht="12">
      <c r="D248" s="544"/>
      <c r="E248" s="544"/>
      <c r="F248" s="544"/>
      <c r="G248" s="544"/>
      <c r="H248" s="544"/>
      <c r="I248" s="544"/>
    </row>
    <row r="249" spans="4:9" ht="12">
      <c r="D249" s="544"/>
      <c r="E249" s="544"/>
      <c r="F249" s="544"/>
      <c r="G249" s="544"/>
      <c r="H249" s="544"/>
      <c r="I249" s="544"/>
    </row>
    <row r="250" spans="4:9" ht="12">
      <c r="D250" s="544"/>
      <c r="E250" s="544"/>
      <c r="F250" s="544"/>
      <c r="G250" s="544"/>
      <c r="H250" s="544"/>
      <c r="I250" s="544"/>
    </row>
    <row r="251" spans="4:9" ht="12">
      <c r="D251" s="544"/>
      <c r="E251" s="544"/>
      <c r="F251" s="544"/>
      <c r="G251" s="544"/>
      <c r="H251" s="544"/>
      <c r="I251" s="544"/>
    </row>
    <row r="252" spans="4:9" ht="12">
      <c r="D252" s="544"/>
      <c r="E252" s="544"/>
      <c r="F252" s="544"/>
      <c r="G252" s="544"/>
      <c r="H252" s="544"/>
      <c r="I252" s="544"/>
    </row>
    <row r="253" spans="4:9" ht="12">
      <c r="D253" s="544"/>
      <c r="E253" s="544"/>
      <c r="F253" s="544"/>
      <c r="G253" s="544"/>
      <c r="H253" s="544"/>
      <c r="I253" s="544"/>
    </row>
    <row r="254" spans="4:9" ht="12">
      <c r="D254" s="544"/>
      <c r="E254" s="544"/>
      <c r="F254" s="544"/>
      <c r="G254" s="544"/>
      <c r="H254" s="544"/>
      <c r="I254" s="544"/>
    </row>
    <row r="255" spans="4:9" ht="12">
      <c r="D255" s="544"/>
      <c r="E255" s="544"/>
      <c r="F255" s="544"/>
      <c r="G255" s="544"/>
      <c r="H255" s="544"/>
      <c r="I255" s="544"/>
    </row>
    <row r="256" spans="4:9" ht="12">
      <c r="D256" s="544"/>
      <c r="E256" s="544"/>
      <c r="F256" s="544"/>
      <c r="G256" s="544"/>
      <c r="H256" s="544"/>
      <c r="I256" s="544"/>
    </row>
    <row r="257" spans="4:9" ht="12">
      <c r="D257" s="544"/>
      <c r="E257" s="544"/>
      <c r="F257" s="544"/>
      <c r="G257" s="544"/>
      <c r="H257" s="544"/>
      <c r="I257" s="544"/>
    </row>
    <row r="258" spans="4:9" ht="12">
      <c r="D258" s="544"/>
      <c r="E258" s="544"/>
      <c r="F258" s="544"/>
      <c r="G258" s="544"/>
      <c r="H258" s="544"/>
      <c r="I258" s="544"/>
    </row>
    <row r="259" spans="4:9" ht="12">
      <c r="D259" s="544"/>
      <c r="E259" s="544"/>
      <c r="F259" s="544"/>
      <c r="G259" s="544"/>
      <c r="H259" s="544"/>
      <c r="I259" s="544"/>
    </row>
    <row r="260" spans="4:9" ht="12">
      <c r="D260" s="544"/>
      <c r="E260" s="544"/>
      <c r="F260" s="544"/>
      <c r="G260" s="544"/>
      <c r="H260" s="544"/>
      <c r="I260" s="544"/>
    </row>
    <row r="261" spans="4:9" ht="12">
      <c r="D261" s="544"/>
      <c r="E261" s="544"/>
      <c r="F261" s="544"/>
      <c r="G261" s="544"/>
      <c r="H261" s="544"/>
      <c r="I261" s="544"/>
    </row>
    <row r="262" spans="4:9" ht="12">
      <c r="D262" s="544"/>
      <c r="E262" s="544"/>
      <c r="F262" s="544"/>
      <c r="G262" s="544"/>
      <c r="H262" s="544"/>
      <c r="I262" s="544"/>
    </row>
    <row r="263" spans="4:9" ht="12">
      <c r="D263" s="544"/>
      <c r="E263" s="544"/>
      <c r="F263" s="544"/>
      <c r="G263" s="544"/>
      <c r="H263" s="544"/>
      <c r="I263" s="544"/>
    </row>
    <row r="264" spans="4:9" ht="12">
      <c r="D264" s="544"/>
      <c r="E264" s="544"/>
      <c r="F264" s="544"/>
      <c r="G264" s="544"/>
      <c r="H264" s="544"/>
      <c r="I264" s="54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P153"/>
  <sheetViews>
    <sheetView workbookViewId="0" topLeftCell="A1">
      <selection activeCell="A1" sqref="A1"/>
    </sheetView>
  </sheetViews>
  <sheetFormatPr defaultColWidth="9.00390625" defaultRowHeight="12.75"/>
  <cols>
    <col min="1" max="1" width="38.375" style="547" customWidth="1"/>
    <col min="2" max="2" width="8.125" style="596" customWidth="1"/>
    <col min="3" max="3" width="16.25390625" style="547" customWidth="1"/>
    <col min="4" max="4" width="17.375" style="547" customWidth="1"/>
    <col min="5" max="5" width="23.75390625" style="547" customWidth="1"/>
    <col min="6" max="6" width="19.75390625" style="547" customWidth="1"/>
    <col min="7" max="16384" width="10.75390625" style="547" customWidth="1"/>
  </cols>
  <sheetData>
    <row r="1" spans="1:6" ht="15.75" customHeight="1">
      <c r="A1" s="545"/>
      <c r="B1" s="546"/>
      <c r="C1" s="545"/>
      <c r="D1" s="545"/>
      <c r="E1" s="545"/>
      <c r="F1" s="545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540</v>
      </c>
      <c r="B5" s="571" t="str">
        <f>'[3]справка №1-БАЛАНС'!E3</f>
        <v>"АЛМА ТУР-БГ"АД</v>
      </c>
      <c r="C5" s="612"/>
      <c r="D5" s="552"/>
      <c r="E5" s="340" t="s">
        <v>2</v>
      </c>
      <c r="F5" s="553">
        <f>'[3]справка №1-БАЛАНС'!H3</f>
        <v>831758428</v>
      </c>
    </row>
    <row r="6" spans="1:13" ht="15" customHeight="1">
      <c r="A6" s="554" t="s">
        <v>890</v>
      </c>
      <c r="B6" s="571" t="str">
        <f>'[3]справка №1-БАЛАНС'!E5</f>
        <v>01.01.2009г. - 31.12.2009г.</v>
      </c>
      <c r="C6" s="637"/>
      <c r="D6" s="555"/>
      <c r="E6" s="197" t="s">
        <v>542</v>
      </c>
      <c r="F6" s="556" t="str">
        <f>'[3]справка №1-БАЛАНС'!H4</f>
        <v> </v>
      </c>
      <c r="G6" s="555"/>
      <c r="H6" s="555"/>
      <c r="I6" s="555"/>
      <c r="J6" s="555"/>
      <c r="K6" s="555"/>
      <c r="L6" s="555"/>
      <c r="M6" s="555"/>
    </row>
    <row r="7" spans="2:13" s="557" customFormat="1" ht="15" customHeight="1">
      <c r="B7" s="619"/>
      <c r="C7" s="639"/>
      <c r="D7" s="558"/>
      <c r="E7" s="558"/>
      <c r="F7" s="559" t="s">
        <v>269</v>
      </c>
      <c r="G7" s="558"/>
      <c r="H7" s="558"/>
      <c r="I7" s="558"/>
      <c r="J7" s="558"/>
      <c r="K7" s="558"/>
      <c r="L7" s="558"/>
      <c r="M7" s="558"/>
    </row>
    <row r="8" spans="1:15" s="564" customFormat="1" ht="63.75">
      <c r="A8" s="560" t="s">
        <v>847</v>
      </c>
      <c r="B8" s="561" t="s">
        <v>5</v>
      </c>
      <c r="C8" s="562" t="s">
        <v>848</v>
      </c>
      <c r="D8" s="562" t="s">
        <v>849</v>
      </c>
      <c r="E8" s="562" t="s">
        <v>850</v>
      </c>
      <c r="F8" s="562" t="s">
        <v>851</v>
      </c>
      <c r="G8" s="563"/>
      <c r="H8" s="563"/>
      <c r="I8" s="563"/>
      <c r="J8" s="563"/>
      <c r="K8" s="563"/>
      <c r="L8" s="563"/>
      <c r="M8" s="563"/>
      <c r="N8" s="563"/>
      <c r="O8" s="563"/>
    </row>
    <row r="9" spans="1:6" s="564" customFormat="1" ht="12.75">
      <c r="A9" s="562" t="s">
        <v>11</v>
      </c>
      <c r="B9" s="561" t="s">
        <v>12</v>
      </c>
      <c r="C9" s="562">
        <v>1</v>
      </c>
      <c r="D9" s="562">
        <v>2</v>
      </c>
      <c r="E9" s="562">
        <v>3</v>
      </c>
      <c r="F9" s="562">
        <v>4</v>
      </c>
    </row>
    <row r="10" spans="1:6" ht="14.25" customHeight="1">
      <c r="A10" s="565" t="s">
        <v>852</v>
      </c>
      <c r="B10" s="566"/>
      <c r="C10" s="567"/>
      <c r="D10" s="567"/>
      <c r="E10" s="567"/>
      <c r="F10" s="567"/>
    </row>
    <row r="11" spans="1:6" ht="18" customHeight="1">
      <c r="A11" s="568" t="s">
        <v>853</v>
      </c>
      <c r="B11" s="569"/>
      <c r="C11" s="567"/>
      <c r="D11" s="567"/>
      <c r="E11" s="567"/>
      <c r="F11" s="567"/>
    </row>
    <row r="12" spans="1:6" ht="14.25" customHeight="1">
      <c r="A12" s="568" t="s">
        <v>854</v>
      </c>
      <c r="B12" s="569"/>
      <c r="C12" s="570">
        <v>494</v>
      </c>
      <c r="D12" s="573">
        <v>52</v>
      </c>
      <c r="E12" s="574"/>
      <c r="F12" s="575">
        <f>C12-E12</f>
        <v>494</v>
      </c>
    </row>
    <row r="13" spans="1:6" ht="12.75">
      <c r="A13" s="568" t="s">
        <v>855</v>
      </c>
      <c r="B13" s="569"/>
      <c r="C13" s="570">
        <v>402</v>
      </c>
      <c r="D13" s="573">
        <v>100</v>
      </c>
      <c r="E13" s="574"/>
      <c r="F13" s="575">
        <f>C13-E13</f>
        <v>402</v>
      </c>
    </row>
    <row r="14" spans="1:6" ht="12.75">
      <c r="A14" s="568" t="s">
        <v>856</v>
      </c>
      <c r="B14" s="569"/>
      <c r="C14" s="570">
        <v>265</v>
      </c>
      <c r="D14" s="573">
        <v>100</v>
      </c>
      <c r="E14" s="574"/>
      <c r="F14" s="575">
        <f>C14-E14</f>
        <v>265</v>
      </c>
    </row>
    <row r="15" spans="1:6" ht="12.75">
      <c r="A15" s="576" t="s">
        <v>857</v>
      </c>
      <c r="B15" s="577"/>
      <c r="C15" s="578">
        <v>7302</v>
      </c>
      <c r="D15" s="573">
        <v>100</v>
      </c>
      <c r="E15" s="574"/>
      <c r="F15" s="575">
        <f>C20-E15</f>
        <v>3543</v>
      </c>
    </row>
    <row r="16" spans="1:6" ht="12.75">
      <c r="A16" s="579" t="s">
        <v>858</v>
      </c>
      <c r="B16" s="580"/>
      <c r="C16" s="578">
        <v>10</v>
      </c>
      <c r="D16" s="573">
        <v>100</v>
      </c>
      <c r="E16" s="574"/>
      <c r="F16" s="575">
        <f>C21-E16</f>
        <v>0</v>
      </c>
    </row>
    <row r="17" spans="1:6" ht="12.75">
      <c r="A17" s="568" t="s">
        <v>859</v>
      </c>
      <c r="B17" s="569"/>
      <c r="C17" s="570">
        <v>4</v>
      </c>
      <c r="D17" s="573">
        <v>80</v>
      </c>
      <c r="E17" s="574"/>
      <c r="F17" s="575">
        <f aca="true" t="shared" si="0" ref="F17:F26">C17-E17</f>
        <v>4</v>
      </c>
    </row>
    <row r="18" spans="1:6" ht="12.75">
      <c r="A18" s="568" t="s">
        <v>860</v>
      </c>
      <c r="B18" s="569"/>
      <c r="C18" s="570">
        <v>156</v>
      </c>
      <c r="D18" s="573">
        <v>100</v>
      </c>
      <c r="E18" s="574"/>
      <c r="F18" s="575">
        <f t="shared" si="0"/>
        <v>156</v>
      </c>
    </row>
    <row r="19" spans="1:6" ht="12.75">
      <c r="A19" s="568" t="s">
        <v>861</v>
      </c>
      <c r="B19" s="569"/>
      <c r="C19" s="570">
        <v>2482</v>
      </c>
      <c r="D19" s="573">
        <v>52</v>
      </c>
      <c r="E19" s="574"/>
      <c r="F19" s="575">
        <f t="shared" si="0"/>
        <v>2482</v>
      </c>
    </row>
    <row r="20" spans="1:6" ht="12.75">
      <c r="A20" s="568" t="s">
        <v>891</v>
      </c>
      <c r="B20" s="569"/>
      <c r="C20" s="570">
        <v>3543</v>
      </c>
      <c r="D20" s="573">
        <v>50</v>
      </c>
      <c r="E20" s="574"/>
      <c r="F20" s="575">
        <f t="shared" si="0"/>
        <v>3543</v>
      </c>
    </row>
    <row r="21" spans="1:6" ht="12.75">
      <c r="A21" s="568">
        <v>10</v>
      </c>
      <c r="B21" s="569"/>
      <c r="C21" s="573"/>
      <c r="D21" s="573"/>
      <c r="E21" s="574"/>
      <c r="F21" s="575">
        <f t="shared" si="0"/>
        <v>0</v>
      </c>
    </row>
    <row r="22" spans="1:6" ht="12.75">
      <c r="A22" s="568">
        <v>11</v>
      </c>
      <c r="B22" s="569"/>
      <c r="C22" s="573"/>
      <c r="D22" s="573"/>
      <c r="E22" s="574"/>
      <c r="F22" s="575">
        <f t="shared" si="0"/>
        <v>0</v>
      </c>
    </row>
    <row r="23" spans="1:6" ht="12.75">
      <c r="A23" s="568">
        <v>12</v>
      </c>
      <c r="B23" s="569"/>
      <c r="C23" s="573"/>
      <c r="D23" s="573"/>
      <c r="E23" s="574"/>
      <c r="F23" s="575">
        <f t="shared" si="0"/>
        <v>0</v>
      </c>
    </row>
    <row r="24" spans="1:6" ht="12.75">
      <c r="A24" s="568">
        <v>13</v>
      </c>
      <c r="B24" s="569"/>
      <c r="C24" s="573"/>
      <c r="D24" s="573"/>
      <c r="E24" s="574"/>
      <c r="F24" s="575">
        <f t="shared" si="0"/>
        <v>0</v>
      </c>
    </row>
    <row r="25" spans="1:6" ht="12" customHeight="1">
      <c r="A25" s="568">
        <v>14</v>
      </c>
      <c r="B25" s="569"/>
      <c r="C25" s="573"/>
      <c r="D25" s="573"/>
      <c r="E25" s="574"/>
      <c r="F25" s="575">
        <f t="shared" si="0"/>
        <v>0</v>
      </c>
    </row>
    <row r="26" spans="1:6" ht="12.75">
      <c r="A26" s="568">
        <v>15</v>
      </c>
      <c r="B26" s="569"/>
      <c r="C26" s="573"/>
      <c r="D26" s="573"/>
      <c r="E26" s="574"/>
      <c r="F26" s="575">
        <f t="shared" si="0"/>
        <v>0</v>
      </c>
    </row>
    <row r="27" spans="1:16" ht="11.25" customHeight="1">
      <c r="A27" s="581" t="s">
        <v>587</v>
      </c>
      <c r="B27" s="582" t="s">
        <v>862</v>
      </c>
      <c r="C27" s="583">
        <f>SUM(C12:C26)</f>
        <v>14658</v>
      </c>
      <c r="D27" s="583"/>
      <c r="E27" s="567">
        <f>SUM(E12:E26)</f>
        <v>0</v>
      </c>
      <c r="F27" s="584">
        <f>SUM(F12:F26)</f>
        <v>10889</v>
      </c>
      <c r="G27" s="585"/>
      <c r="H27" s="585"/>
      <c r="I27" s="585"/>
      <c r="J27" s="585"/>
      <c r="K27" s="585"/>
      <c r="L27" s="585"/>
      <c r="M27" s="585"/>
      <c r="N27" s="585"/>
      <c r="O27" s="585"/>
      <c r="P27" s="585"/>
    </row>
    <row r="28" spans="1:6" ht="16.5" customHeight="1">
      <c r="A28" s="568" t="s">
        <v>863</v>
      </c>
      <c r="B28" s="586"/>
      <c r="C28" s="583"/>
      <c r="D28" s="583"/>
      <c r="E28" s="567"/>
      <c r="F28" s="584"/>
    </row>
    <row r="29" spans="1:6" ht="12.75">
      <c r="A29" s="568" t="s">
        <v>563</v>
      </c>
      <c r="B29" s="586"/>
      <c r="C29" s="573"/>
      <c r="D29" s="573"/>
      <c r="E29" s="574"/>
      <c r="F29" s="575">
        <f aca="true" t="shared" si="1" ref="F29:F43">C29-E29</f>
        <v>0</v>
      </c>
    </row>
    <row r="30" spans="1:6" ht="12.75">
      <c r="A30" s="568" t="s">
        <v>566</v>
      </c>
      <c r="B30" s="586"/>
      <c r="C30" s="573"/>
      <c r="D30" s="573"/>
      <c r="E30" s="574"/>
      <c r="F30" s="575">
        <f t="shared" si="1"/>
        <v>0</v>
      </c>
    </row>
    <row r="31" spans="1:6" ht="12.75">
      <c r="A31" s="568" t="s">
        <v>569</v>
      </c>
      <c r="B31" s="586"/>
      <c r="C31" s="573"/>
      <c r="D31" s="573"/>
      <c r="E31" s="574"/>
      <c r="F31" s="575">
        <f t="shared" si="1"/>
        <v>0</v>
      </c>
    </row>
    <row r="32" spans="1:6" ht="12.75">
      <c r="A32" s="568" t="s">
        <v>572</v>
      </c>
      <c r="B32" s="586"/>
      <c r="C32" s="573"/>
      <c r="D32" s="573"/>
      <c r="E32" s="574"/>
      <c r="F32" s="575">
        <f t="shared" si="1"/>
        <v>0</v>
      </c>
    </row>
    <row r="33" spans="1:6" ht="12.75">
      <c r="A33" s="568">
        <v>5</v>
      </c>
      <c r="B33" s="569"/>
      <c r="C33" s="573"/>
      <c r="D33" s="573"/>
      <c r="E33" s="574"/>
      <c r="F33" s="575">
        <f t="shared" si="1"/>
        <v>0</v>
      </c>
    </row>
    <row r="34" spans="1:6" ht="12.75">
      <c r="A34" s="568">
        <v>6</v>
      </c>
      <c r="B34" s="569"/>
      <c r="C34" s="573"/>
      <c r="D34" s="573"/>
      <c r="E34" s="574"/>
      <c r="F34" s="575">
        <f t="shared" si="1"/>
        <v>0</v>
      </c>
    </row>
    <row r="35" spans="1:6" ht="12.75">
      <c r="A35" s="568">
        <v>7</v>
      </c>
      <c r="B35" s="569"/>
      <c r="C35" s="573"/>
      <c r="D35" s="573"/>
      <c r="E35" s="574"/>
      <c r="F35" s="575">
        <f t="shared" si="1"/>
        <v>0</v>
      </c>
    </row>
    <row r="36" spans="1:6" ht="12.75">
      <c r="A36" s="568">
        <v>8</v>
      </c>
      <c r="B36" s="569"/>
      <c r="C36" s="573"/>
      <c r="D36" s="573"/>
      <c r="E36" s="574"/>
      <c r="F36" s="575">
        <f t="shared" si="1"/>
        <v>0</v>
      </c>
    </row>
    <row r="37" spans="1:6" ht="12.75">
      <c r="A37" s="568">
        <v>9</v>
      </c>
      <c r="B37" s="569"/>
      <c r="C37" s="573"/>
      <c r="D37" s="573"/>
      <c r="E37" s="574"/>
      <c r="F37" s="575">
        <f t="shared" si="1"/>
        <v>0</v>
      </c>
    </row>
    <row r="38" spans="1:6" ht="12.75">
      <c r="A38" s="568">
        <v>10</v>
      </c>
      <c r="B38" s="569"/>
      <c r="C38" s="573"/>
      <c r="D38" s="573"/>
      <c r="E38" s="574"/>
      <c r="F38" s="575">
        <f t="shared" si="1"/>
        <v>0</v>
      </c>
    </row>
    <row r="39" spans="1:6" ht="12.75">
      <c r="A39" s="568">
        <v>11</v>
      </c>
      <c r="B39" s="569"/>
      <c r="C39" s="573"/>
      <c r="D39" s="573"/>
      <c r="E39" s="574"/>
      <c r="F39" s="575">
        <f t="shared" si="1"/>
        <v>0</v>
      </c>
    </row>
    <row r="40" spans="1:6" ht="12.75">
      <c r="A40" s="568">
        <v>12</v>
      </c>
      <c r="B40" s="569"/>
      <c r="C40" s="573"/>
      <c r="D40" s="573"/>
      <c r="E40" s="574"/>
      <c r="F40" s="575">
        <f t="shared" si="1"/>
        <v>0</v>
      </c>
    </row>
    <row r="41" spans="1:6" ht="12.75">
      <c r="A41" s="568">
        <v>13</v>
      </c>
      <c r="B41" s="569"/>
      <c r="C41" s="573"/>
      <c r="D41" s="573"/>
      <c r="E41" s="574"/>
      <c r="F41" s="575">
        <f t="shared" si="1"/>
        <v>0</v>
      </c>
    </row>
    <row r="42" spans="1:6" ht="12" customHeight="1">
      <c r="A42" s="568">
        <v>14</v>
      </c>
      <c r="B42" s="569"/>
      <c r="C42" s="573"/>
      <c r="D42" s="573"/>
      <c r="E42" s="574"/>
      <c r="F42" s="575">
        <f t="shared" si="1"/>
        <v>0</v>
      </c>
    </row>
    <row r="43" spans="1:6" ht="12.75">
      <c r="A43" s="568">
        <v>15</v>
      </c>
      <c r="B43" s="569"/>
      <c r="C43" s="573"/>
      <c r="D43" s="573"/>
      <c r="E43" s="574"/>
      <c r="F43" s="575">
        <f t="shared" si="1"/>
        <v>0</v>
      </c>
    </row>
    <row r="44" spans="1:16" ht="15" customHeight="1">
      <c r="A44" s="581" t="s">
        <v>841</v>
      </c>
      <c r="B44" s="582" t="s">
        <v>864</v>
      </c>
      <c r="C44" s="583">
        <f>SUM(C29:C43)</f>
        <v>0</v>
      </c>
      <c r="D44" s="583"/>
      <c r="E44" s="567">
        <f>SUM(E29:E43)</f>
        <v>0</v>
      </c>
      <c r="F44" s="584">
        <f>SUM(F29:F43)</f>
        <v>0</v>
      </c>
      <c r="G44" s="585"/>
      <c r="H44" s="585"/>
      <c r="I44" s="585"/>
      <c r="J44" s="585"/>
      <c r="K44" s="585"/>
      <c r="L44" s="585"/>
      <c r="M44" s="585"/>
      <c r="N44" s="585"/>
      <c r="O44" s="585"/>
      <c r="P44" s="585"/>
    </row>
    <row r="45" spans="1:6" ht="12.75" customHeight="1">
      <c r="A45" s="568" t="s">
        <v>865</v>
      </c>
      <c r="B45" s="586"/>
      <c r="C45" s="583"/>
      <c r="D45" s="583"/>
      <c r="E45" s="567"/>
      <c r="F45" s="584"/>
    </row>
    <row r="46" spans="1:6" ht="12.75">
      <c r="A46" s="568" t="s">
        <v>563</v>
      </c>
      <c r="B46" s="586"/>
      <c r="C46" s="573"/>
      <c r="D46" s="573"/>
      <c r="E46" s="574"/>
      <c r="F46" s="575">
        <f aca="true" t="shared" si="2" ref="F46:F60">C46-E46</f>
        <v>0</v>
      </c>
    </row>
    <row r="47" spans="1:6" ht="12.75">
      <c r="A47" s="568" t="s">
        <v>566</v>
      </c>
      <c r="B47" s="586"/>
      <c r="C47" s="573"/>
      <c r="D47" s="573"/>
      <c r="E47" s="574"/>
      <c r="F47" s="575">
        <f t="shared" si="2"/>
        <v>0</v>
      </c>
    </row>
    <row r="48" spans="1:6" ht="12.75">
      <c r="A48" s="568" t="s">
        <v>569</v>
      </c>
      <c r="B48" s="586"/>
      <c r="C48" s="573"/>
      <c r="D48" s="573"/>
      <c r="E48" s="574"/>
      <c r="F48" s="575">
        <f t="shared" si="2"/>
        <v>0</v>
      </c>
    </row>
    <row r="49" spans="1:6" ht="12.75">
      <c r="A49" s="568" t="s">
        <v>572</v>
      </c>
      <c r="B49" s="586"/>
      <c r="C49" s="573"/>
      <c r="D49" s="573"/>
      <c r="E49" s="574"/>
      <c r="F49" s="575">
        <f t="shared" si="2"/>
        <v>0</v>
      </c>
    </row>
    <row r="50" spans="1:6" ht="12.75">
      <c r="A50" s="568">
        <v>5</v>
      </c>
      <c r="B50" s="569"/>
      <c r="C50" s="573"/>
      <c r="D50" s="573"/>
      <c r="E50" s="574"/>
      <c r="F50" s="575">
        <f t="shared" si="2"/>
        <v>0</v>
      </c>
    </row>
    <row r="51" spans="1:6" ht="12.75">
      <c r="A51" s="568">
        <v>6</v>
      </c>
      <c r="B51" s="569"/>
      <c r="C51" s="573"/>
      <c r="D51" s="573"/>
      <c r="E51" s="574"/>
      <c r="F51" s="575">
        <f t="shared" si="2"/>
        <v>0</v>
      </c>
    </row>
    <row r="52" spans="1:6" ht="12.75">
      <c r="A52" s="568">
        <v>7</v>
      </c>
      <c r="B52" s="569"/>
      <c r="C52" s="573"/>
      <c r="D52" s="573"/>
      <c r="E52" s="574"/>
      <c r="F52" s="575">
        <f t="shared" si="2"/>
        <v>0</v>
      </c>
    </row>
    <row r="53" spans="1:6" ht="12.75">
      <c r="A53" s="568">
        <v>8</v>
      </c>
      <c r="B53" s="569"/>
      <c r="C53" s="573"/>
      <c r="D53" s="573"/>
      <c r="E53" s="574"/>
      <c r="F53" s="575">
        <f t="shared" si="2"/>
        <v>0</v>
      </c>
    </row>
    <row r="54" spans="1:6" ht="12.75">
      <c r="A54" s="568">
        <v>9</v>
      </c>
      <c r="B54" s="569"/>
      <c r="C54" s="573"/>
      <c r="D54" s="573"/>
      <c r="E54" s="574"/>
      <c r="F54" s="575">
        <f t="shared" si="2"/>
        <v>0</v>
      </c>
    </row>
    <row r="55" spans="1:6" ht="12.75">
      <c r="A55" s="568">
        <v>10</v>
      </c>
      <c r="B55" s="569"/>
      <c r="C55" s="573"/>
      <c r="D55" s="573"/>
      <c r="E55" s="574"/>
      <c r="F55" s="575">
        <f t="shared" si="2"/>
        <v>0</v>
      </c>
    </row>
    <row r="56" spans="1:6" ht="12.75">
      <c r="A56" s="568">
        <v>11</v>
      </c>
      <c r="B56" s="569"/>
      <c r="C56" s="573"/>
      <c r="D56" s="573"/>
      <c r="E56" s="574"/>
      <c r="F56" s="575">
        <f t="shared" si="2"/>
        <v>0</v>
      </c>
    </row>
    <row r="57" spans="1:6" ht="12.75">
      <c r="A57" s="568">
        <v>12</v>
      </c>
      <c r="B57" s="569"/>
      <c r="C57" s="573"/>
      <c r="D57" s="573"/>
      <c r="E57" s="574"/>
      <c r="F57" s="575">
        <f t="shared" si="2"/>
        <v>0</v>
      </c>
    </row>
    <row r="58" spans="1:6" ht="12.75">
      <c r="A58" s="568">
        <v>13</v>
      </c>
      <c r="B58" s="569"/>
      <c r="C58" s="573"/>
      <c r="D58" s="573"/>
      <c r="E58" s="574"/>
      <c r="F58" s="575">
        <f t="shared" si="2"/>
        <v>0</v>
      </c>
    </row>
    <row r="59" spans="1:6" ht="12" customHeight="1">
      <c r="A59" s="568">
        <v>14</v>
      </c>
      <c r="B59" s="569"/>
      <c r="C59" s="573"/>
      <c r="D59" s="573"/>
      <c r="E59" s="574"/>
      <c r="F59" s="575">
        <f t="shared" si="2"/>
        <v>0</v>
      </c>
    </row>
    <row r="60" spans="1:6" ht="12.75">
      <c r="A60" s="568">
        <v>15</v>
      </c>
      <c r="B60" s="569"/>
      <c r="C60" s="573"/>
      <c r="D60" s="573"/>
      <c r="E60" s="574"/>
      <c r="F60" s="575">
        <f t="shared" si="2"/>
        <v>0</v>
      </c>
    </row>
    <row r="61" spans="1:16" ht="12" customHeight="1">
      <c r="A61" s="581" t="s">
        <v>866</v>
      </c>
      <c r="B61" s="582" t="s">
        <v>867</v>
      </c>
      <c r="C61" s="583">
        <f>SUM(C46:C60)</f>
        <v>0</v>
      </c>
      <c r="D61" s="583"/>
      <c r="E61" s="567">
        <f>SUM(E46:E60)</f>
        <v>0</v>
      </c>
      <c r="F61" s="584">
        <f>SUM(F46:F60)</f>
        <v>0</v>
      </c>
      <c r="G61" s="585"/>
      <c r="H61" s="585"/>
      <c r="I61" s="585"/>
      <c r="J61" s="585"/>
      <c r="K61" s="585"/>
      <c r="L61" s="585"/>
      <c r="M61" s="585"/>
      <c r="N61" s="585"/>
      <c r="O61" s="585"/>
      <c r="P61" s="585"/>
    </row>
    <row r="62" spans="1:6" ht="18.75" customHeight="1">
      <c r="A62" s="568" t="s">
        <v>868</v>
      </c>
      <c r="B62" s="586"/>
      <c r="C62" s="583"/>
      <c r="D62" s="583"/>
      <c r="E62" s="567"/>
      <c r="F62" s="584"/>
    </row>
    <row r="63" spans="1:6" ht="12.75">
      <c r="A63" s="568"/>
      <c r="B63" s="586"/>
      <c r="C63" s="573"/>
      <c r="D63" s="587"/>
      <c r="E63" s="574"/>
      <c r="F63" s="575">
        <f aca="true" t="shared" si="3" ref="F63:F77">C63-E63</f>
        <v>0</v>
      </c>
    </row>
    <row r="64" spans="1:6" ht="12.75">
      <c r="A64" s="568" t="s">
        <v>566</v>
      </c>
      <c r="B64" s="586"/>
      <c r="C64" s="573"/>
      <c r="D64" s="573"/>
      <c r="E64" s="574"/>
      <c r="F64" s="575">
        <f t="shared" si="3"/>
        <v>0</v>
      </c>
    </row>
    <row r="65" spans="1:6" ht="12.75">
      <c r="A65" s="568" t="s">
        <v>569</v>
      </c>
      <c r="B65" s="586"/>
      <c r="C65" s="573"/>
      <c r="D65" s="573"/>
      <c r="E65" s="574"/>
      <c r="F65" s="575">
        <f t="shared" si="3"/>
        <v>0</v>
      </c>
    </row>
    <row r="66" spans="1:6" ht="12.75">
      <c r="A66" s="568" t="s">
        <v>572</v>
      </c>
      <c r="B66" s="586"/>
      <c r="C66" s="573"/>
      <c r="D66" s="573"/>
      <c r="E66" s="574"/>
      <c r="F66" s="575">
        <f t="shared" si="3"/>
        <v>0</v>
      </c>
    </row>
    <row r="67" spans="1:6" ht="12.75">
      <c r="A67" s="568">
        <v>5</v>
      </c>
      <c r="B67" s="569"/>
      <c r="C67" s="573"/>
      <c r="D67" s="573"/>
      <c r="E67" s="574"/>
      <c r="F67" s="575">
        <f t="shared" si="3"/>
        <v>0</v>
      </c>
    </row>
    <row r="68" spans="1:6" ht="12.75">
      <c r="A68" s="568">
        <v>6</v>
      </c>
      <c r="B68" s="569"/>
      <c r="C68" s="573"/>
      <c r="D68" s="573"/>
      <c r="E68" s="574"/>
      <c r="F68" s="575">
        <f t="shared" si="3"/>
        <v>0</v>
      </c>
    </row>
    <row r="69" spans="1:6" ht="12.75">
      <c r="A69" s="568">
        <v>7</v>
      </c>
      <c r="B69" s="569"/>
      <c r="C69" s="573"/>
      <c r="D69" s="573"/>
      <c r="E69" s="574"/>
      <c r="F69" s="575">
        <f t="shared" si="3"/>
        <v>0</v>
      </c>
    </row>
    <row r="70" spans="1:6" ht="12.75">
      <c r="A70" s="568">
        <v>8</v>
      </c>
      <c r="B70" s="569"/>
      <c r="C70" s="573"/>
      <c r="D70" s="573"/>
      <c r="E70" s="574"/>
      <c r="F70" s="575">
        <f t="shared" si="3"/>
        <v>0</v>
      </c>
    </row>
    <row r="71" spans="1:6" ht="12.75">
      <c r="A71" s="568">
        <v>9</v>
      </c>
      <c r="B71" s="569"/>
      <c r="C71" s="573"/>
      <c r="D71" s="573"/>
      <c r="E71" s="574"/>
      <c r="F71" s="575">
        <f t="shared" si="3"/>
        <v>0</v>
      </c>
    </row>
    <row r="72" spans="1:6" ht="12.75">
      <c r="A72" s="568">
        <v>10</v>
      </c>
      <c r="B72" s="569"/>
      <c r="C72" s="573"/>
      <c r="D72" s="573"/>
      <c r="E72" s="574"/>
      <c r="F72" s="575">
        <f t="shared" si="3"/>
        <v>0</v>
      </c>
    </row>
    <row r="73" spans="1:6" ht="12.75">
      <c r="A73" s="568">
        <v>11</v>
      </c>
      <c r="B73" s="569"/>
      <c r="C73" s="573"/>
      <c r="D73" s="573"/>
      <c r="E73" s="574"/>
      <c r="F73" s="575">
        <f t="shared" si="3"/>
        <v>0</v>
      </c>
    </row>
    <row r="74" spans="1:6" ht="12.75">
      <c r="A74" s="568">
        <v>12</v>
      </c>
      <c r="B74" s="569"/>
      <c r="C74" s="573"/>
      <c r="D74" s="573"/>
      <c r="E74" s="574"/>
      <c r="F74" s="575">
        <f t="shared" si="3"/>
        <v>0</v>
      </c>
    </row>
    <row r="75" spans="1:6" ht="12.75">
      <c r="A75" s="568">
        <v>13</v>
      </c>
      <c r="B75" s="569"/>
      <c r="C75" s="573"/>
      <c r="D75" s="573"/>
      <c r="E75" s="574"/>
      <c r="F75" s="575">
        <f t="shared" si="3"/>
        <v>0</v>
      </c>
    </row>
    <row r="76" spans="1:6" ht="12" customHeight="1">
      <c r="A76" s="568">
        <v>14</v>
      </c>
      <c r="B76" s="569"/>
      <c r="C76" s="573"/>
      <c r="D76" s="573"/>
      <c r="E76" s="574"/>
      <c r="F76" s="575">
        <f t="shared" si="3"/>
        <v>0</v>
      </c>
    </row>
    <row r="77" spans="1:6" ht="12.75">
      <c r="A77" s="568">
        <v>15</v>
      </c>
      <c r="B77" s="569"/>
      <c r="C77" s="573"/>
      <c r="D77" s="573"/>
      <c r="E77" s="574"/>
      <c r="F77" s="575">
        <f t="shared" si="3"/>
        <v>0</v>
      </c>
    </row>
    <row r="78" spans="1:16" ht="14.25" customHeight="1">
      <c r="A78" s="581" t="s">
        <v>604</v>
      </c>
      <c r="B78" s="582" t="s">
        <v>869</v>
      </c>
      <c r="C78" s="583">
        <f>SUM(C63:C77)</f>
        <v>0</v>
      </c>
      <c r="D78" s="583"/>
      <c r="E78" s="567">
        <f>SUM(E63:E77)</f>
        <v>0</v>
      </c>
      <c r="F78" s="584">
        <f>SUM(F63:F77)</f>
        <v>0</v>
      </c>
      <c r="G78" s="585"/>
      <c r="H78" s="585"/>
      <c r="I78" s="585"/>
      <c r="J78" s="585"/>
      <c r="K78" s="585"/>
      <c r="L78" s="585"/>
      <c r="M78" s="585"/>
      <c r="N78" s="585"/>
      <c r="O78" s="585"/>
      <c r="P78" s="585"/>
    </row>
    <row r="79" spans="1:16" ht="20.25" customHeight="1">
      <c r="A79" s="588" t="s">
        <v>870</v>
      </c>
      <c r="B79" s="582" t="s">
        <v>871</v>
      </c>
      <c r="C79" s="583">
        <f>C78+C61+C44+C27</f>
        <v>14658</v>
      </c>
      <c r="D79" s="583"/>
      <c r="E79" s="567">
        <f>E78+E61+E44+E27</f>
        <v>0</v>
      </c>
      <c r="F79" s="584">
        <f>F78+F61+F44+F27</f>
        <v>10889</v>
      </c>
      <c r="G79" s="585"/>
      <c r="H79" s="585"/>
      <c r="I79" s="585"/>
      <c r="J79" s="585"/>
      <c r="K79" s="585"/>
      <c r="L79" s="585"/>
      <c r="M79" s="585"/>
      <c r="N79" s="585"/>
      <c r="O79" s="585"/>
      <c r="P79" s="585"/>
    </row>
    <row r="80" spans="1:6" ht="15" customHeight="1">
      <c r="A80" s="565" t="s">
        <v>872</v>
      </c>
      <c r="B80" s="582"/>
      <c r="C80" s="583"/>
      <c r="D80" s="583"/>
      <c r="E80" s="567"/>
      <c r="F80" s="584"/>
    </row>
    <row r="81" spans="1:6" ht="14.25" customHeight="1">
      <c r="A81" s="568" t="s">
        <v>853</v>
      </c>
      <c r="B81" s="586"/>
      <c r="C81" s="583"/>
      <c r="D81" s="583"/>
      <c r="E81" s="567"/>
      <c r="F81" s="584"/>
    </row>
    <row r="82" spans="1:6" ht="12.75">
      <c r="A82" s="568" t="s">
        <v>873</v>
      </c>
      <c r="B82" s="586"/>
      <c r="C82" s="573">
        <v>151</v>
      </c>
      <c r="D82" s="573">
        <v>100</v>
      </c>
      <c r="E82" s="574"/>
      <c r="F82" s="575">
        <f aca="true" t="shared" si="4" ref="F82:F95">C82-E82</f>
        <v>151</v>
      </c>
    </row>
    <row r="83" spans="1:6" ht="12.75">
      <c r="A83" s="568" t="s">
        <v>874</v>
      </c>
      <c r="B83" s="586"/>
      <c r="C83" s="573">
        <v>4</v>
      </c>
      <c r="D83" s="573">
        <v>50</v>
      </c>
      <c r="E83" s="574"/>
      <c r="F83" s="575">
        <f t="shared" si="4"/>
        <v>4</v>
      </c>
    </row>
    <row r="84" spans="1:6" ht="12.75">
      <c r="A84" s="568" t="s">
        <v>875</v>
      </c>
      <c r="B84" s="586"/>
      <c r="C84" s="573">
        <v>3</v>
      </c>
      <c r="D84" s="573">
        <v>50</v>
      </c>
      <c r="E84" s="574"/>
      <c r="F84" s="575">
        <f t="shared" si="4"/>
        <v>3</v>
      </c>
    </row>
    <row r="85" spans="1:6" ht="12.75">
      <c r="A85" s="568" t="s">
        <v>876</v>
      </c>
      <c r="B85" s="569"/>
      <c r="C85" s="573">
        <v>2</v>
      </c>
      <c r="D85" s="573">
        <v>50</v>
      </c>
      <c r="E85" s="574"/>
      <c r="F85" s="575">
        <f t="shared" si="4"/>
        <v>2</v>
      </c>
    </row>
    <row r="86" spans="1:6" ht="12.75">
      <c r="A86" s="568" t="s">
        <v>877</v>
      </c>
      <c r="B86" s="569"/>
      <c r="C86" s="573">
        <v>7</v>
      </c>
      <c r="D86" s="573">
        <v>50</v>
      </c>
      <c r="E86" s="574"/>
      <c r="F86" s="575">
        <f t="shared" si="4"/>
        <v>7</v>
      </c>
    </row>
    <row r="87" spans="1:6" ht="12.75">
      <c r="A87" s="568" t="s">
        <v>892</v>
      </c>
      <c r="B87" s="569"/>
      <c r="C87" s="573">
        <v>1980</v>
      </c>
      <c r="D87" s="573">
        <v>100</v>
      </c>
      <c r="E87" s="574"/>
      <c r="F87" s="575">
        <f t="shared" si="4"/>
        <v>1980</v>
      </c>
    </row>
    <row r="88" spans="1:6" ht="12.75">
      <c r="A88" s="568">
        <v>7</v>
      </c>
      <c r="B88" s="569"/>
      <c r="C88" s="573"/>
      <c r="D88" s="573"/>
      <c r="E88" s="574"/>
      <c r="F88" s="575">
        <f t="shared" si="4"/>
        <v>0</v>
      </c>
    </row>
    <row r="89" spans="1:6" ht="12" customHeight="1">
      <c r="A89" s="568">
        <v>8</v>
      </c>
      <c r="B89" s="569"/>
      <c r="C89" s="573"/>
      <c r="D89" s="573"/>
      <c r="E89" s="574"/>
      <c r="F89" s="575">
        <f t="shared" si="4"/>
        <v>0</v>
      </c>
    </row>
    <row r="90" spans="1:6" ht="12.75">
      <c r="A90" s="568">
        <v>9</v>
      </c>
      <c r="B90" s="569"/>
      <c r="C90" s="573"/>
      <c r="D90" s="573"/>
      <c r="E90" s="574"/>
      <c r="F90" s="575">
        <f t="shared" si="4"/>
        <v>0</v>
      </c>
    </row>
    <row r="91" spans="1:6" ht="12.75">
      <c r="A91" s="568">
        <v>10</v>
      </c>
      <c r="B91" s="569"/>
      <c r="C91" s="573"/>
      <c r="D91" s="573"/>
      <c r="E91" s="574"/>
      <c r="F91" s="575">
        <f t="shared" si="4"/>
        <v>0</v>
      </c>
    </row>
    <row r="92" spans="1:6" ht="12.75">
      <c r="A92" s="568">
        <v>11</v>
      </c>
      <c r="B92" s="569"/>
      <c r="C92" s="573"/>
      <c r="D92" s="573"/>
      <c r="E92" s="574"/>
      <c r="F92" s="575">
        <f t="shared" si="4"/>
        <v>0</v>
      </c>
    </row>
    <row r="93" spans="1:6" ht="12.75">
      <c r="A93" s="568">
        <v>12</v>
      </c>
      <c r="B93" s="569"/>
      <c r="C93" s="573"/>
      <c r="D93" s="573"/>
      <c r="E93" s="574"/>
      <c r="F93" s="575">
        <f t="shared" si="4"/>
        <v>0</v>
      </c>
    </row>
    <row r="94" spans="1:6" ht="12" customHeight="1">
      <c r="A94" s="568">
        <v>13</v>
      </c>
      <c r="B94" s="569"/>
      <c r="C94" s="573"/>
      <c r="D94" s="573"/>
      <c r="E94" s="574"/>
      <c r="F94" s="575">
        <f t="shared" si="4"/>
        <v>0</v>
      </c>
    </row>
    <row r="95" spans="1:6" ht="12.75">
      <c r="A95" s="568">
        <v>15</v>
      </c>
      <c r="B95" s="569"/>
      <c r="C95" s="573"/>
      <c r="D95" s="573"/>
      <c r="E95" s="574"/>
      <c r="F95" s="575">
        <f t="shared" si="4"/>
        <v>0</v>
      </c>
    </row>
    <row r="96" spans="1:16" ht="15" customHeight="1">
      <c r="A96" s="581" t="s">
        <v>587</v>
      </c>
      <c r="B96" s="582" t="s">
        <v>878</v>
      </c>
      <c r="C96" s="583">
        <f>SUM(C82:C95)</f>
        <v>2147</v>
      </c>
      <c r="D96" s="583"/>
      <c r="E96" s="567">
        <f>SUM(E82:E95)</f>
        <v>0</v>
      </c>
      <c r="F96" s="584">
        <f>SUM(F82:F95)</f>
        <v>2147</v>
      </c>
      <c r="G96" s="585"/>
      <c r="H96" s="585"/>
      <c r="I96" s="585"/>
      <c r="J96" s="585"/>
      <c r="K96" s="585"/>
      <c r="L96" s="585"/>
      <c r="M96" s="585"/>
      <c r="N96" s="585"/>
      <c r="O96" s="585"/>
      <c r="P96" s="585"/>
    </row>
    <row r="97" spans="1:6" ht="15.75" customHeight="1">
      <c r="A97" s="568" t="s">
        <v>863</v>
      </c>
      <c r="B97" s="586"/>
      <c r="C97" s="583"/>
      <c r="D97" s="583"/>
      <c r="E97" s="567"/>
      <c r="F97" s="584"/>
    </row>
    <row r="98" spans="1:6" ht="12.75">
      <c r="A98" s="568" t="s">
        <v>563</v>
      </c>
      <c r="B98" s="586"/>
      <c r="C98" s="573"/>
      <c r="D98" s="573"/>
      <c r="E98" s="574"/>
      <c r="F98" s="575">
        <f aca="true" t="shared" si="5" ref="F98:F112">C98-E98</f>
        <v>0</v>
      </c>
    </row>
    <row r="99" spans="1:6" ht="12.75">
      <c r="A99" s="568" t="s">
        <v>566</v>
      </c>
      <c r="B99" s="586"/>
      <c r="C99" s="573"/>
      <c r="D99" s="573"/>
      <c r="E99" s="574"/>
      <c r="F99" s="575">
        <f t="shared" si="5"/>
        <v>0</v>
      </c>
    </row>
    <row r="100" spans="1:6" ht="12.75">
      <c r="A100" s="568" t="s">
        <v>569</v>
      </c>
      <c r="B100" s="586"/>
      <c r="C100" s="573"/>
      <c r="D100" s="573"/>
      <c r="E100" s="574"/>
      <c r="F100" s="575">
        <f t="shared" si="5"/>
        <v>0</v>
      </c>
    </row>
    <row r="101" spans="1:6" ht="12.75">
      <c r="A101" s="568" t="s">
        <v>572</v>
      </c>
      <c r="B101" s="586"/>
      <c r="C101" s="573"/>
      <c r="D101" s="573"/>
      <c r="E101" s="574"/>
      <c r="F101" s="575">
        <f t="shared" si="5"/>
        <v>0</v>
      </c>
    </row>
    <row r="102" spans="1:6" ht="12.75">
      <c r="A102" s="568">
        <v>5</v>
      </c>
      <c r="B102" s="569"/>
      <c r="C102" s="573"/>
      <c r="D102" s="573"/>
      <c r="E102" s="574"/>
      <c r="F102" s="575">
        <f t="shared" si="5"/>
        <v>0</v>
      </c>
    </row>
    <row r="103" spans="1:6" ht="12.75">
      <c r="A103" s="568">
        <v>6</v>
      </c>
      <c r="B103" s="569"/>
      <c r="C103" s="573"/>
      <c r="D103" s="573"/>
      <c r="E103" s="574"/>
      <c r="F103" s="575">
        <f t="shared" si="5"/>
        <v>0</v>
      </c>
    </row>
    <row r="104" spans="1:6" ht="12.75">
      <c r="A104" s="568">
        <v>7</v>
      </c>
      <c r="B104" s="569"/>
      <c r="C104" s="573"/>
      <c r="D104" s="573"/>
      <c r="E104" s="574"/>
      <c r="F104" s="575">
        <f t="shared" si="5"/>
        <v>0</v>
      </c>
    </row>
    <row r="105" spans="1:6" ht="12.75">
      <c r="A105" s="568">
        <v>8</v>
      </c>
      <c r="B105" s="569"/>
      <c r="C105" s="573"/>
      <c r="D105" s="573"/>
      <c r="E105" s="574"/>
      <c r="F105" s="575">
        <f t="shared" si="5"/>
        <v>0</v>
      </c>
    </row>
    <row r="106" spans="1:6" ht="12" customHeight="1">
      <c r="A106" s="568">
        <v>9</v>
      </c>
      <c r="B106" s="569"/>
      <c r="C106" s="573"/>
      <c r="D106" s="573"/>
      <c r="E106" s="574"/>
      <c r="F106" s="575">
        <f t="shared" si="5"/>
        <v>0</v>
      </c>
    </row>
    <row r="107" spans="1:6" ht="12.75">
      <c r="A107" s="568">
        <v>10</v>
      </c>
      <c r="B107" s="569"/>
      <c r="C107" s="573"/>
      <c r="D107" s="573"/>
      <c r="E107" s="574"/>
      <c r="F107" s="575">
        <f t="shared" si="5"/>
        <v>0</v>
      </c>
    </row>
    <row r="108" spans="1:6" ht="12.75">
      <c r="A108" s="568">
        <v>11</v>
      </c>
      <c r="B108" s="569"/>
      <c r="C108" s="573"/>
      <c r="D108" s="573"/>
      <c r="E108" s="574"/>
      <c r="F108" s="575">
        <f t="shared" si="5"/>
        <v>0</v>
      </c>
    </row>
    <row r="109" spans="1:6" ht="12.75">
      <c r="A109" s="568">
        <v>12</v>
      </c>
      <c r="B109" s="569"/>
      <c r="C109" s="573"/>
      <c r="D109" s="573"/>
      <c r="E109" s="574"/>
      <c r="F109" s="575">
        <f t="shared" si="5"/>
        <v>0</v>
      </c>
    </row>
    <row r="110" spans="1:6" ht="12.75">
      <c r="A110" s="568">
        <v>13</v>
      </c>
      <c r="B110" s="569"/>
      <c r="C110" s="573"/>
      <c r="D110" s="573"/>
      <c r="E110" s="574"/>
      <c r="F110" s="575">
        <f t="shared" si="5"/>
        <v>0</v>
      </c>
    </row>
    <row r="111" spans="1:6" ht="12" customHeight="1">
      <c r="A111" s="568">
        <v>14</v>
      </c>
      <c r="B111" s="569"/>
      <c r="C111" s="573"/>
      <c r="D111" s="573"/>
      <c r="E111" s="574"/>
      <c r="F111" s="575">
        <f t="shared" si="5"/>
        <v>0</v>
      </c>
    </row>
    <row r="112" spans="1:6" ht="12.75">
      <c r="A112" s="568">
        <v>15</v>
      </c>
      <c r="B112" s="569"/>
      <c r="C112" s="573"/>
      <c r="D112" s="573"/>
      <c r="E112" s="574"/>
      <c r="F112" s="575">
        <f t="shared" si="5"/>
        <v>0</v>
      </c>
    </row>
    <row r="113" spans="1:16" ht="11.25" customHeight="1">
      <c r="A113" s="581" t="s">
        <v>841</v>
      </c>
      <c r="B113" s="582" t="s">
        <v>879</v>
      </c>
      <c r="C113" s="583">
        <f>SUM(C98:C112)</f>
        <v>0</v>
      </c>
      <c r="D113" s="583"/>
      <c r="E113" s="567">
        <f>SUM(E98:E112)</f>
        <v>0</v>
      </c>
      <c r="F113" s="584">
        <f>SUM(F98:F112)</f>
        <v>0</v>
      </c>
      <c r="G113" s="585"/>
      <c r="H113" s="585"/>
      <c r="I113" s="585"/>
      <c r="J113" s="585"/>
      <c r="K113" s="585"/>
      <c r="L113" s="585"/>
      <c r="M113" s="585"/>
      <c r="N113" s="585"/>
      <c r="O113" s="585"/>
      <c r="P113" s="585"/>
    </row>
    <row r="114" spans="1:6" ht="15" customHeight="1">
      <c r="A114" s="568" t="s">
        <v>865</v>
      </c>
      <c r="B114" s="586"/>
      <c r="C114" s="583"/>
      <c r="D114" s="583"/>
      <c r="E114" s="567"/>
      <c r="F114" s="584"/>
    </row>
    <row r="115" spans="1:6" ht="12.75">
      <c r="A115" s="568" t="s">
        <v>563</v>
      </c>
      <c r="B115" s="586"/>
      <c r="C115" s="573"/>
      <c r="D115" s="573"/>
      <c r="E115" s="574"/>
      <c r="F115" s="575">
        <f aca="true" t="shared" si="6" ref="F115:F129">C115-E115</f>
        <v>0</v>
      </c>
    </row>
    <row r="116" spans="1:6" ht="12.75">
      <c r="A116" s="568" t="s">
        <v>566</v>
      </c>
      <c r="B116" s="586"/>
      <c r="C116" s="573"/>
      <c r="D116" s="573"/>
      <c r="E116" s="574"/>
      <c r="F116" s="575">
        <f t="shared" si="6"/>
        <v>0</v>
      </c>
    </row>
    <row r="117" spans="1:6" ht="12.75">
      <c r="A117" s="568" t="s">
        <v>569</v>
      </c>
      <c r="B117" s="586"/>
      <c r="C117" s="573"/>
      <c r="D117" s="573"/>
      <c r="E117" s="574"/>
      <c r="F117" s="575">
        <f t="shared" si="6"/>
        <v>0</v>
      </c>
    </row>
    <row r="118" spans="1:6" ht="12.75">
      <c r="A118" s="568" t="s">
        <v>572</v>
      </c>
      <c r="B118" s="586"/>
      <c r="C118" s="573"/>
      <c r="D118" s="573"/>
      <c r="E118" s="574"/>
      <c r="F118" s="575">
        <f t="shared" si="6"/>
        <v>0</v>
      </c>
    </row>
    <row r="119" spans="1:6" ht="12.75">
      <c r="A119" s="568">
        <v>5</v>
      </c>
      <c r="B119" s="569"/>
      <c r="C119" s="573"/>
      <c r="D119" s="573"/>
      <c r="E119" s="574"/>
      <c r="F119" s="575">
        <f t="shared" si="6"/>
        <v>0</v>
      </c>
    </row>
    <row r="120" spans="1:6" ht="12.75">
      <c r="A120" s="568">
        <v>6</v>
      </c>
      <c r="B120" s="569"/>
      <c r="C120" s="573"/>
      <c r="D120" s="573"/>
      <c r="E120" s="574"/>
      <c r="F120" s="575">
        <f t="shared" si="6"/>
        <v>0</v>
      </c>
    </row>
    <row r="121" spans="1:6" ht="12.75">
      <c r="A121" s="568">
        <v>7</v>
      </c>
      <c r="B121" s="569"/>
      <c r="C121" s="573"/>
      <c r="D121" s="573"/>
      <c r="E121" s="574"/>
      <c r="F121" s="575">
        <f t="shared" si="6"/>
        <v>0</v>
      </c>
    </row>
    <row r="122" spans="1:6" ht="12.75">
      <c r="A122" s="568">
        <v>8</v>
      </c>
      <c r="B122" s="569"/>
      <c r="C122" s="573"/>
      <c r="D122" s="573"/>
      <c r="E122" s="574"/>
      <c r="F122" s="575">
        <f t="shared" si="6"/>
        <v>0</v>
      </c>
    </row>
    <row r="123" spans="1:6" ht="12" customHeight="1">
      <c r="A123" s="568">
        <v>9</v>
      </c>
      <c r="B123" s="569"/>
      <c r="C123" s="573"/>
      <c r="D123" s="573"/>
      <c r="E123" s="574"/>
      <c r="F123" s="575">
        <f t="shared" si="6"/>
        <v>0</v>
      </c>
    </row>
    <row r="124" spans="1:6" ht="12.75">
      <c r="A124" s="568">
        <v>10</v>
      </c>
      <c r="B124" s="569"/>
      <c r="C124" s="573"/>
      <c r="D124" s="573"/>
      <c r="E124" s="574"/>
      <c r="F124" s="575">
        <f t="shared" si="6"/>
        <v>0</v>
      </c>
    </row>
    <row r="125" spans="1:6" ht="12.75">
      <c r="A125" s="568">
        <v>11</v>
      </c>
      <c r="B125" s="569"/>
      <c r="C125" s="573"/>
      <c r="D125" s="573"/>
      <c r="E125" s="574"/>
      <c r="F125" s="575">
        <f t="shared" si="6"/>
        <v>0</v>
      </c>
    </row>
    <row r="126" spans="1:6" ht="12.75">
      <c r="A126" s="568">
        <v>12</v>
      </c>
      <c r="B126" s="569"/>
      <c r="C126" s="573"/>
      <c r="D126" s="573"/>
      <c r="E126" s="574"/>
      <c r="F126" s="575">
        <f t="shared" si="6"/>
        <v>0</v>
      </c>
    </row>
    <row r="127" spans="1:6" ht="12.75">
      <c r="A127" s="568">
        <v>13</v>
      </c>
      <c r="B127" s="569"/>
      <c r="C127" s="573"/>
      <c r="D127" s="573"/>
      <c r="E127" s="574"/>
      <c r="F127" s="575">
        <f t="shared" si="6"/>
        <v>0</v>
      </c>
    </row>
    <row r="128" spans="1:6" ht="12" customHeight="1">
      <c r="A128" s="568">
        <v>14</v>
      </c>
      <c r="B128" s="569"/>
      <c r="C128" s="573"/>
      <c r="D128" s="573"/>
      <c r="E128" s="574"/>
      <c r="F128" s="575">
        <f t="shared" si="6"/>
        <v>0</v>
      </c>
    </row>
    <row r="129" spans="1:6" ht="12.75">
      <c r="A129" s="568">
        <v>15</v>
      </c>
      <c r="B129" s="569"/>
      <c r="C129" s="573"/>
      <c r="D129" s="573"/>
      <c r="E129" s="574"/>
      <c r="F129" s="575">
        <f t="shared" si="6"/>
        <v>0</v>
      </c>
    </row>
    <row r="130" spans="1:16" ht="15.75" customHeight="1">
      <c r="A130" s="581" t="s">
        <v>866</v>
      </c>
      <c r="B130" s="582" t="s">
        <v>880</v>
      </c>
      <c r="C130" s="583">
        <f>SUM(C115:C129)</f>
        <v>0</v>
      </c>
      <c r="D130" s="583"/>
      <c r="E130" s="567">
        <f>SUM(E115:E129)</f>
        <v>0</v>
      </c>
      <c r="F130" s="584">
        <f>SUM(F115:F129)</f>
        <v>0</v>
      </c>
      <c r="G130" s="585"/>
      <c r="H130" s="585"/>
      <c r="I130" s="585"/>
      <c r="J130" s="585"/>
      <c r="K130" s="585"/>
      <c r="L130" s="585"/>
      <c r="M130" s="585"/>
      <c r="N130" s="585"/>
      <c r="O130" s="585"/>
      <c r="P130" s="585"/>
    </row>
    <row r="131" spans="1:6" ht="12.75" customHeight="1">
      <c r="A131" s="568" t="s">
        <v>868</v>
      </c>
      <c r="B131" s="586"/>
      <c r="C131" s="583"/>
      <c r="D131" s="583"/>
      <c r="E131" s="567"/>
      <c r="F131" s="584"/>
    </row>
    <row r="132" spans="1:6" ht="12.75">
      <c r="A132" s="568" t="s">
        <v>563</v>
      </c>
      <c r="B132" s="586"/>
      <c r="C132" s="573"/>
      <c r="D132" s="573"/>
      <c r="E132" s="574"/>
      <c r="F132" s="575">
        <f aca="true" t="shared" si="7" ref="F132:F146">C132-E132</f>
        <v>0</v>
      </c>
    </row>
    <row r="133" spans="1:6" ht="12.75">
      <c r="A133" s="568" t="s">
        <v>566</v>
      </c>
      <c r="B133" s="586"/>
      <c r="C133" s="573"/>
      <c r="D133" s="573"/>
      <c r="E133" s="574"/>
      <c r="F133" s="575">
        <f t="shared" si="7"/>
        <v>0</v>
      </c>
    </row>
    <row r="134" spans="1:6" ht="12.75">
      <c r="A134" s="568" t="s">
        <v>569</v>
      </c>
      <c r="B134" s="586"/>
      <c r="C134" s="573"/>
      <c r="D134" s="573"/>
      <c r="E134" s="574"/>
      <c r="F134" s="575">
        <f t="shared" si="7"/>
        <v>0</v>
      </c>
    </row>
    <row r="135" spans="1:6" ht="12.75">
      <c r="A135" s="568" t="s">
        <v>572</v>
      </c>
      <c r="B135" s="586"/>
      <c r="C135" s="573"/>
      <c r="D135" s="573"/>
      <c r="E135" s="574"/>
      <c r="F135" s="575">
        <f t="shared" si="7"/>
        <v>0</v>
      </c>
    </row>
    <row r="136" spans="1:6" ht="12.75">
      <c r="A136" s="568">
        <v>5</v>
      </c>
      <c r="B136" s="569"/>
      <c r="C136" s="573"/>
      <c r="D136" s="573"/>
      <c r="E136" s="574"/>
      <c r="F136" s="575">
        <f t="shared" si="7"/>
        <v>0</v>
      </c>
    </row>
    <row r="137" spans="1:6" ht="12.75">
      <c r="A137" s="568">
        <v>6</v>
      </c>
      <c r="B137" s="569"/>
      <c r="C137" s="573"/>
      <c r="D137" s="573"/>
      <c r="E137" s="574"/>
      <c r="F137" s="575">
        <f t="shared" si="7"/>
        <v>0</v>
      </c>
    </row>
    <row r="138" spans="1:6" ht="12.75">
      <c r="A138" s="568">
        <v>7</v>
      </c>
      <c r="B138" s="569"/>
      <c r="C138" s="573"/>
      <c r="D138" s="573"/>
      <c r="E138" s="574"/>
      <c r="F138" s="575">
        <f t="shared" si="7"/>
        <v>0</v>
      </c>
    </row>
    <row r="139" spans="1:6" ht="12.75">
      <c r="A139" s="568">
        <v>8</v>
      </c>
      <c r="B139" s="569"/>
      <c r="C139" s="573"/>
      <c r="D139" s="573"/>
      <c r="E139" s="574"/>
      <c r="F139" s="575">
        <f t="shared" si="7"/>
        <v>0</v>
      </c>
    </row>
    <row r="140" spans="1:6" ht="12" customHeight="1">
      <c r="A140" s="568">
        <v>9</v>
      </c>
      <c r="B140" s="569"/>
      <c r="C140" s="573"/>
      <c r="D140" s="573"/>
      <c r="E140" s="574"/>
      <c r="F140" s="575">
        <f t="shared" si="7"/>
        <v>0</v>
      </c>
    </row>
    <row r="141" spans="1:6" ht="12.75">
      <c r="A141" s="568">
        <v>10</v>
      </c>
      <c r="B141" s="569"/>
      <c r="C141" s="573"/>
      <c r="D141" s="573"/>
      <c r="E141" s="574"/>
      <c r="F141" s="575">
        <f t="shared" si="7"/>
        <v>0</v>
      </c>
    </row>
    <row r="142" spans="1:6" ht="12.75">
      <c r="A142" s="568">
        <v>11</v>
      </c>
      <c r="B142" s="569"/>
      <c r="C142" s="573"/>
      <c r="D142" s="573"/>
      <c r="E142" s="574"/>
      <c r="F142" s="575">
        <f t="shared" si="7"/>
        <v>0</v>
      </c>
    </row>
    <row r="143" spans="1:6" ht="12.75">
      <c r="A143" s="568">
        <v>12</v>
      </c>
      <c r="B143" s="569"/>
      <c r="C143" s="573"/>
      <c r="D143" s="573"/>
      <c r="E143" s="574"/>
      <c r="F143" s="575">
        <f t="shared" si="7"/>
        <v>0</v>
      </c>
    </row>
    <row r="144" spans="1:6" ht="12.75">
      <c r="A144" s="568">
        <v>13</v>
      </c>
      <c r="B144" s="569"/>
      <c r="C144" s="573"/>
      <c r="D144" s="573"/>
      <c r="E144" s="574"/>
      <c r="F144" s="575">
        <f t="shared" si="7"/>
        <v>0</v>
      </c>
    </row>
    <row r="145" spans="1:6" ht="12" customHeight="1">
      <c r="A145" s="568">
        <v>14</v>
      </c>
      <c r="B145" s="569"/>
      <c r="C145" s="573"/>
      <c r="D145" s="573"/>
      <c r="E145" s="574"/>
      <c r="F145" s="575">
        <f t="shared" si="7"/>
        <v>0</v>
      </c>
    </row>
    <row r="146" spans="1:6" ht="12.75">
      <c r="A146" s="568">
        <v>15</v>
      </c>
      <c r="B146" s="569"/>
      <c r="C146" s="573"/>
      <c r="D146" s="573"/>
      <c r="E146" s="574"/>
      <c r="F146" s="575">
        <f t="shared" si="7"/>
        <v>0</v>
      </c>
    </row>
    <row r="147" spans="1:16" ht="17.25" customHeight="1">
      <c r="A147" s="581" t="s">
        <v>604</v>
      </c>
      <c r="B147" s="582" t="s">
        <v>881</v>
      </c>
      <c r="C147" s="567">
        <f>SUM(C132:C146)</f>
        <v>0</v>
      </c>
      <c r="D147" s="567"/>
      <c r="E147" s="567">
        <f>SUM(E132:E146)</f>
        <v>0</v>
      </c>
      <c r="F147" s="584">
        <f>SUM(F132:F146)</f>
        <v>0</v>
      </c>
      <c r="G147" s="585"/>
      <c r="H147" s="585"/>
      <c r="I147" s="585"/>
      <c r="J147" s="585"/>
      <c r="K147" s="585"/>
      <c r="L147" s="585"/>
      <c r="M147" s="585"/>
      <c r="N147" s="585"/>
      <c r="O147" s="585"/>
      <c r="P147" s="585"/>
    </row>
    <row r="148" spans="1:16" ht="19.5" customHeight="1">
      <c r="A148" s="588" t="s">
        <v>882</v>
      </c>
      <c r="B148" s="582" t="s">
        <v>883</v>
      </c>
      <c r="C148" s="567">
        <f>C147+C130+C113+C96</f>
        <v>2147</v>
      </c>
      <c r="D148" s="567"/>
      <c r="E148" s="567">
        <f>E147+E130+E113+E96</f>
        <v>0</v>
      </c>
      <c r="F148" s="584">
        <f>F147+F130+F113+F96</f>
        <v>2147</v>
      </c>
      <c r="G148" s="585"/>
      <c r="H148" s="585"/>
      <c r="I148" s="585"/>
      <c r="J148" s="585"/>
      <c r="K148" s="585"/>
      <c r="L148" s="585"/>
      <c r="M148" s="585"/>
      <c r="N148" s="585"/>
      <c r="O148" s="585"/>
      <c r="P148" s="585"/>
    </row>
    <row r="149" spans="1:6" ht="19.5" customHeight="1">
      <c r="A149" s="589"/>
      <c r="B149" s="590"/>
      <c r="C149" s="591"/>
      <c r="D149" s="591"/>
      <c r="E149" s="591"/>
      <c r="F149" s="591"/>
    </row>
    <row r="150" spans="1:6" ht="12.75">
      <c r="A150" s="592" t="s">
        <v>889</v>
      </c>
      <c r="B150" s="593"/>
      <c r="C150" s="638" t="s">
        <v>523</v>
      </c>
      <c r="D150" s="638"/>
      <c r="E150" s="638"/>
      <c r="F150" s="638"/>
    </row>
    <row r="151" spans="1:6" ht="12.75">
      <c r="A151" s="594"/>
      <c r="B151" s="595"/>
      <c r="C151" s="594"/>
      <c r="D151" s="594"/>
      <c r="E151" s="594"/>
      <c r="F151" s="594"/>
    </row>
    <row r="152" spans="1:6" ht="12.75">
      <c r="A152" s="594"/>
      <c r="B152" s="595"/>
      <c r="C152" s="638" t="s">
        <v>633</v>
      </c>
      <c r="D152" s="638"/>
      <c r="E152" s="638"/>
      <c r="F152" s="638"/>
    </row>
    <row r="153" spans="3:5" ht="12.75">
      <c r="C153" s="594"/>
      <c r="E153" s="594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8:F112 C12:C14 C115:F129 C17:C26 C29:F43 C46:F60 C63:F77 C82:F95 C132:F146 D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6" sqref="H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 Tour BG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Ot4eti</dc:title>
  <dc:subject/>
  <dc:creator>Daniela Mihailova</dc:creator>
  <cp:keywords/>
  <dc:description/>
  <cp:lastModifiedBy>Daniela Mihailova::Alma Tour BG JSC</cp:lastModifiedBy>
  <cp:lastPrinted>2010-03-01T15:53:45Z</cp:lastPrinted>
  <dcterms:created xsi:type="dcterms:W3CDTF">2000-06-29T12:02:40Z</dcterms:created>
  <dcterms:modified xsi:type="dcterms:W3CDTF">2010-03-01T17:11:38Z</dcterms:modified>
  <cp:category/>
  <cp:version/>
  <cp:contentType/>
  <cp:contentStatus/>
</cp:coreProperties>
</file>