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calcMode="autoNoTable" fullCalcOnLoad="1"/>
</workbook>
</file>

<file path=xl/sharedStrings.xml><?xml version="1.0" encoding="utf-8"?>
<sst xmlns="http://schemas.openxmlformats.org/spreadsheetml/2006/main" count="165" uniqueCount="127">
  <si>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</si>
  <si>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</si>
  <si>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</si>
  <si>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</si>
  <si>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</si>
  <si>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</si>
  <si>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</si>
  <si>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</si>
  <si>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</si>
  <si>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</si>
  <si>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</si>
  <si>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</si>
  <si>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</si>
  <si>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</si>
  <si>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</si>
  <si>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</si>
  <si>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</si>
  <si>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</si>
  <si>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</si>
  <si>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</si>
  <si>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</si>
  <si>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</si>
  <si>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</si>
  <si>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</si>
  <si>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</si>
  <si>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</si>
  <si>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</si>
  <si>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</si>
  <si>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</si>
  <si>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</si>
  <si>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</si>
  <si>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</si>
  <si>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</si>
  <si>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</si>
  <si>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</si>
  <si>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</si>
  <si>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</si>
  <si>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</si>
  <si>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</si>
  <si>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</si>
  <si>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</si>
  <si>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</si>
  <si>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</si>
  <si>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</si>
  <si>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</si>
  <si>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</si>
  <si>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</si>
  <si>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</si>
  <si>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</si>
  <si>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</si>
  <si>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</si>
  <si>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</si>
  <si>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</si>
  <si>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</si>
  <si>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</si>
  <si>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</si>
  <si>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</si>
  <si>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</si>
  <si>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</si>
  <si>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</si>
  <si>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</si>
  <si>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</si>
  <si>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</si>
  <si>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</si>
  <si>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</si>
  <si>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</si>
  <si>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</si>
  <si>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</si>
  <si>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</si>
  <si>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</si>
  <si>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</si>
  <si>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</si>
  <si>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</si>
  <si>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</si>
  <si>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</si>
  <si>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</si>
  <si>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</si>
  <si>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</si>
  <si>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</si>
  <si>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</si>
  <si>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</si>
  <si>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</si>
  <si>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</si>
  <si>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</si>
  <si>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</si>
  <si>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</si>
  <si>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</si>
  <si>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</si>
  <si>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</si>
  <si>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</si>
  <si>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</si>
  <si>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</si>
  <si>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</si>
  <si>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</si>
  <si>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</si>
  <si>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</si>
  <si>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</si>
  <si>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</si>
  <si>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Financial assets</t>
  </si>
  <si>
    <t>Short-term payables -received deposit</t>
  </si>
  <si>
    <t>Payments/Proceeds connected with financial assets held for trade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</si>
  <si>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</si>
  <si>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</si>
  <si>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</si>
  <si>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</si>
  <si>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</si>
  <si>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</si>
  <si>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</si>
  <si>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</si>
  <si>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</si>
  <si>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</si>
  <si>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</si>
  <si>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</si>
  <si>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Balance 01 January 2010</t>
  </si>
  <si>
    <t>Balance 31 December 2010</t>
  </si>
  <si>
    <t>STARA PLANINA HOLD PLC</t>
  </si>
  <si>
    <t>Gains from dividents</t>
  </si>
  <si>
    <t>Depreciation</t>
  </si>
  <si>
    <t xml:space="preserve">Other payments/proceeds for operating activities </t>
  </si>
  <si>
    <t xml:space="preserve">Taxes paid </t>
  </si>
  <si>
    <t>Purchase of investments in subsidiaries and associates companies</t>
  </si>
  <si>
    <t>Other financial expenses</t>
  </si>
  <si>
    <t>Prepayments</t>
  </si>
  <si>
    <t>For the period ended 31 December 2011</t>
  </si>
  <si>
    <t xml:space="preserve">Other payments/proceeds from investing activities </t>
  </si>
  <si>
    <t>Balance 31 December 2011</t>
  </si>
  <si>
    <t>Date :22.03.2012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</si>
</sst>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3" fillId="0" borderId="0" xfId="23" applyFont="1" applyBorder="1">
      <alignment/>
      <protection/>
    </xf>
    <xf numFmtId="0" fontId="13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0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/>
      <protection/>
    </xf>
    <xf numFmtId="0" fontId="5" fillId="2" borderId="1" xfId="25" applyNumberFormat="1" applyFont="1" applyFill="1" applyBorder="1" applyAlignment="1" applyProtection="1">
      <alignment/>
      <protection locked="0"/>
    </xf>
    <xf numFmtId="3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/>
    </xf>
    <xf numFmtId="218" fontId="7" fillId="2" borderId="1" xfId="25" applyNumberFormat="1" applyFont="1" applyFill="1" applyBorder="1" applyAlignment="1" applyProtection="1">
      <alignment/>
      <protection locked="0"/>
    </xf>
    <xf numFmtId="3" fontId="7" fillId="2" borderId="1" xfId="25" applyNumberFormat="1" applyFont="1" applyFill="1" applyBorder="1" applyAlignment="1" applyProtection="1">
      <alignment/>
      <protection locked="0"/>
    </xf>
    <xf numFmtId="0" fontId="6" fillId="0" borderId="0" xfId="24" applyFont="1" applyBorder="1" applyAlignment="1" applyProtection="1">
      <alignment vertical="top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84" fontId="2" fillId="0" borderId="6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184" fontId="1" fillId="0" borderId="16" xfId="0" applyNumberFormat="1" applyFont="1" applyBorder="1" applyAlignment="1">
      <alignment horizontal="right" vertical="top" wrapText="1"/>
    </xf>
    <xf numFmtId="184" fontId="1" fillId="0" borderId="17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wrapText="1"/>
    </xf>
    <xf numFmtId="184" fontId="2" fillId="0" borderId="16" xfId="0" applyNumberFormat="1" applyFont="1" applyBorder="1" applyAlignment="1">
      <alignment horizontal="right" vertical="top" wrapText="1"/>
    </xf>
    <xf numFmtId="184" fontId="2" fillId="0" borderId="17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13" xfId="24" applyFont="1" applyBorder="1" applyAlignment="1" applyProtection="1">
      <alignment horizontal="right"/>
      <protection locked="0"/>
    </xf>
    <xf numFmtId="49" fontId="13" fillId="0" borderId="0" xfId="21" applyNumberFormat="1" applyFont="1" applyAlignment="1">
      <alignment horizontal="center" vertical="center" wrapText="1"/>
      <protection/>
    </xf>
    <xf numFmtId="0" fontId="3" fillId="0" borderId="0" xfId="24" applyFont="1" applyBorder="1" applyAlignment="1" applyProtection="1">
      <alignment horizontal="center" vertical="top" wrapText="1"/>
      <protection locked="0"/>
    </xf>
    <xf numFmtId="49" fontId="5" fillId="0" borderId="0" xfId="21" applyNumberFormat="1" applyFont="1" applyAlignment="1">
      <alignment horizontal="center" vertical="center" wrapText="1"/>
      <protection/>
    </xf>
    <xf numFmtId="0" fontId="6" fillId="0" borderId="13" xfId="22" applyFont="1" applyBorder="1" applyAlignment="1">
      <alignment horizontal="right" vertical="justify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" TargetMode="External" /><Relationship Id="rId7" Type="http://schemas.openxmlformats.org/officeDocument/2006/relationships/hyperlink" Target="http://www.sphold.com/en/companies/patstroinjenering_en/" TargetMode="External" /><Relationship Id="rId8" Type="http://schemas.openxmlformats.org/officeDocument/2006/relationships/hyperlink" Target="http://www.sphold.com/en/companies/elhim_en/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7" t="s">
        <v>115</v>
      </c>
      <c r="B1" s="127"/>
      <c r="C1" s="127"/>
      <c r="D1" s="127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8.75" customHeight="1">
      <c r="A3" s="140" t="s">
        <v>106</v>
      </c>
      <c r="B3" s="140"/>
      <c r="C3" s="140"/>
      <c r="D3" s="140"/>
      <c r="E3" s="3"/>
      <c r="F3" s="3"/>
    </row>
    <row r="4" spans="1:6" s="4" customFormat="1" ht="15" customHeight="1">
      <c r="A4" s="141" t="s">
        <v>123</v>
      </c>
      <c r="B4" s="141"/>
      <c r="C4" s="141"/>
      <c r="D4" s="141"/>
      <c r="E4" s="3"/>
      <c r="F4" s="3"/>
    </row>
    <row r="5" spans="1:4" s="4" customFormat="1" ht="15">
      <c r="A5" s="142" t="s">
        <v>15</v>
      </c>
      <c r="B5" s="142"/>
      <c r="C5" s="142"/>
      <c r="D5" s="142"/>
    </row>
    <row r="6" spans="1:4" s="4" customFormat="1" ht="15.75">
      <c r="A6" s="12" t="s">
        <v>5</v>
      </c>
      <c r="B6" s="25" t="s">
        <v>39</v>
      </c>
      <c r="C6" s="11">
        <v>40908</v>
      </c>
      <c r="D6" s="11">
        <v>40543</v>
      </c>
    </row>
    <row r="7" spans="1:4" s="4" customFormat="1" ht="15.75">
      <c r="A7" s="143" t="s">
        <v>6</v>
      </c>
      <c r="B7" s="144"/>
      <c r="C7" s="144"/>
      <c r="D7" s="145"/>
    </row>
    <row r="8" spans="1:4" s="4" customFormat="1" ht="15">
      <c r="A8" s="8" t="s">
        <v>77</v>
      </c>
      <c r="B8" s="26">
        <v>1</v>
      </c>
      <c r="C8" s="9">
        <v>6</v>
      </c>
      <c r="D8" s="9">
        <v>6</v>
      </c>
    </row>
    <row r="9" spans="1:4" s="4" customFormat="1" ht="15">
      <c r="A9" s="37" t="s">
        <v>0</v>
      </c>
      <c r="B9" s="38">
        <v>2</v>
      </c>
      <c r="C9" s="9">
        <v>16558</v>
      </c>
      <c r="D9" s="9">
        <v>16558</v>
      </c>
    </row>
    <row r="10" spans="1:4" s="4" customFormat="1" ht="15">
      <c r="A10" s="8" t="s">
        <v>1</v>
      </c>
      <c r="B10" s="26">
        <v>2</v>
      </c>
      <c r="C10" s="9">
        <v>7599</v>
      </c>
      <c r="D10" s="9">
        <v>7599</v>
      </c>
    </row>
    <row r="11" spans="1:4" s="4" customFormat="1" ht="15">
      <c r="A11" s="8" t="s">
        <v>7</v>
      </c>
      <c r="B11" s="26">
        <v>3</v>
      </c>
      <c r="C11" s="9">
        <v>13</v>
      </c>
      <c r="D11" s="9">
        <v>13</v>
      </c>
    </row>
    <row r="12" spans="1:4" s="4" customFormat="1" ht="15">
      <c r="A12" s="8" t="s">
        <v>97</v>
      </c>
      <c r="B12" s="26">
        <v>4</v>
      </c>
      <c r="C12" s="73">
        <v>524</v>
      </c>
      <c r="D12" s="73">
        <v>524</v>
      </c>
    </row>
    <row r="13" spans="1:4" s="4" customFormat="1" ht="15">
      <c r="A13" s="8" t="s">
        <v>96</v>
      </c>
      <c r="B13" s="81">
        <v>5</v>
      </c>
      <c r="C13" s="73">
        <v>680</v>
      </c>
      <c r="D13" s="73">
        <v>680</v>
      </c>
    </row>
    <row r="14" spans="1:4" s="4" customFormat="1" ht="16.5" thickBot="1">
      <c r="A14" s="128" t="s">
        <v>78</v>
      </c>
      <c r="B14" s="129"/>
      <c r="C14" s="74">
        <f>SUM(C8:C13)</f>
        <v>25380</v>
      </c>
      <c r="D14" s="74">
        <f>SUM(D8:D13)</f>
        <v>25380</v>
      </c>
    </row>
    <row r="15" spans="1:4" s="4" customFormat="1" ht="15">
      <c r="A15" s="1"/>
      <c r="B15" s="27"/>
      <c r="C15" s="2"/>
      <c r="D15" s="2"/>
    </row>
    <row r="16" spans="1:4" s="4" customFormat="1" ht="15.75">
      <c r="A16" s="138" t="s">
        <v>8</v>
      </c>
      <c r="B16" s="139"/>
      <c r="C16" s="139"/>
      <c r="D16" s="125"/>
    </row>
    <row r="17" spans="1:4" s="4" customFormat="1" ht="15">
      <c r="A17" s="8" t="s">
        <v>3</v>
      </c>
      <c r="B17" s="26">
        <v>6</v>
      </c>
      <c r="C17" s="9">
        <v>1646</v>
      </c>
      <c r="D17" s="9">
        <v>1447</v>
      </c>
    </row>
    <row r="18" spans="1:4" s="4" customFormat="1" ht="15">
      <c r="A18" s="8" t="s">
        <v>122</v>
      </c>
      <c r="B18" s="26">
        <v>7</v>
      </c>
      <c r="C18" s="9">
        <v>429</v>
      </c>
      <c r="D18" s="9"/>
    </row>
    <row r="19" spans="1:4" s="4" customFormat="1" ht="15">
      <c r="A19" s="8" t="s">
        <v>93</v>
      </c>
      <c r="B19" s="26">
        <v>8</v>
      </c>
      <c r="C19" s="9">
        <v>750</v>
      </c>
      <c r="D19" s="9">
        <v>750</v>
      </c>
    </row>
    <row r="20" spans="1:4" s="4" customFormat="1" ht="15">
      <c r="A20" s="8" t="s">
        <v>86</v>
      </c>
      <c r="B20" s="72">
        <v>9</v>
      </c>
      <c r="C20" s="73">
        <v>191</v>
      </c>
      <c r="D20" s="73">
        <v>93</v>
      </c>
    </row>
    <row r="21" spans="1:8" s="4" customFormat="1" ht="15">
      <c r="A21" s="71" t="s">
        <v>98</v>
      </c>
      <c r="B21" s="72">
        <v>10</v>
      </c>
      <c r="C21" s="73">
        <v>262</v>
      </c>
      <c r="D21" s="73">
        <v>305</v>
      </c>
      <c r="G21" s="83"/>
      <c r="H21" s="83"/>
    </row>
    <row r="22" spans="1:8" s="4" customFormat="1" ht="15">
      <c r="A22" s="8" t="s">
        <v>4</v>
      </c>
      <c r="B22" s="72">
        <v>11</v>
      </c>
      <c r="C22" s="9">
        <v>906</v>
      </c>
      <c r="D22" s="9">
        <v>622</v>
      </c>
      <c r="G22" s="83"/>
      <c r="H22" s="5"/>
    </row>
    <row r="23" spans="1:8" s="4" customFormat="1" ht="15">
      <c r="A23" s="71" t="s">
        <v>9</v>
      </c>
      <c r="B23" s="72">
        <v>12</v>
      </c>
      <c r="C23" s="9">
        <v>6</v>
      </c>
      <c r="D23" s="9">
        <v>5</v>
      </c>
      <c r="G23" s="83"/>
      <c r="H23" s="83"/>
    </row>
    <row r="24" spans="1:4" s="4" customFormat="1" ht="16.5" thickBot="1">
      <c r="A24" s="130" t="s">
        <v>79</v>
      </c>
      <c r="B24" s="130"/>
      <c r="C24" s="74">
        <f>SUM(C17:C23)</f>
        <v>4190</v>
      </c>
      <c r="D24" s="74">
        <f>SUM(D17:D23)</f>
        <v>3222</v>
      </c>
    </row>
    <row r="25" spans="1:4" s="4" customFormat="1" ht="16.5" thickBot="1">
      <c r="A25" s="131" t="s">
        <v>91</v>
      </c>
      <c r="B25" s="132"/>
      <c r="C25" s="15">
        <f>C14+C24</f>
        <v>29570</v>
      </c>
      <c r="D25" s="15">
        <f>D14+D24</f>
        <v>28602</v>
      </c>
    </row>
    <row r="26" s="4" customFormat="1" ht="15.75" customHeight="1" thickTop="1">
      <c r="B26" s="28"/>
    </row>
    <row r="27" spans="1:4" s="4" customFormat="1" ht="15.75" customHeight="1">
      <c r="A27" s="138" t="s">
        <v>17</v>
      </c>
      <c r="B27" s="139"/>
      <c r="C27" s="139"/>
      <c r="D27" s="125"/>
    </row>
    <row r="28" spans="1:4" s="4" customFormat="1" ht="15">
      <c r="A28" s="8" t="s">
        <v>10</v>
      </c>
      <c r="B28" s="26">
        <v>13</v>
      </c>
      <c r="C28" s="9">
        <v>21000</v>
      </c>
      <c r="D28" s="9">
        <v>21000</v>
      </c>
    </row>
    <row r="29" spans="1:4" s="4" customFormat="1" ht="15">
      <c r="A29" s="8" t="s">
        <v>103</v>
      </c>
      <c r="B29" s="26">
        <v>14</v>
      </c>
      <c r="C29" s="40">
        <v>-221</v>
      </c>
      <c r="D29" s="40">
        <v>-221</v>
      </c>
    </row>
    <row r="30" spans="1:4" s="4" customFormat="1" ht="15">
      <c r="A30" s="8" t="s">
        <v>16</v>
      </c>
      <c r="B30" s="26">
        <v>15</v>
      </c>
      <c r="C30" s="9">
        <v>6420</v>
      </c>
      <c r="D30" s="9">
        <v>6065</v>
      </c>
    </row>
    <row r="31" spans="1:4" s="4" customFormat="1" ht="15">
      <c r="A31" s="8" t="s">
        <v>24</v>
      </c>
      <c r="B31" s="26">
        <v>16</v>
      </c>
      <c r="C31" s="82">
        <v>1081</v>
      </c>
      <c r="D31" s="82">
        <v>550</v>
      </c>
    </row>
    <row r="32" spans="1:4" s="4" customFormat="1" ht="16.5" thickBot="1">
      <c r="A32" s="133" t="s">
        <v>11</v>
      </c>
      <c r="B32" s="134"/>
      <c r="C32" s="74">
        <f>SUM(C28:C31)</f>
        <v>28280</v>
      </c>
      <c r="D32" s="74">
        <f>SUM(D28:D31)</f>
        <v>27394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38" t="s">
        <v>2</v>
      </c>
      <c r="B34" s="139"/>
      <c r="C34" s="139"/>
      <c r="D34" s="125"/>
    </row>
    <row r="35" spans="1:4" s="4" customFormat="1" ht="15">
      <c r="A35" s="16" t="s">
        <v>12</v>
      </c>
      <c r="B35" s="26">
        <v>17</v>
      </c>
      <c r="C35" s="9">
        <v>377</v>
      </c>
      <c r="D35" s="9">
        <v>377</v>
      </c>
    </row>
    <row r="36" spans="1:4" s="4" customFormat="1" ht="15">
      <c r="A36" s="16" t="s">
        <v>99</v>
      </c>
      <c r="B36" s="26">
        <v>18</v>
      </c>
      <c r="C36" s="9">
        <v>912</v>
      </c>
      <c r="D36" s="9">
        <v>827</v>
      </c>
    </row>
    <row r="37" spans="1:4" s="4" customFormat="1" ht="15">
      <c r="A37" s="68" t="s">
        <v>13</v>
      </c>
      <c r="B37" s="69">
        <v>19</v>
      </c>
      <c r="C37" s="70">
        <v>1</v>
      </c>
      <c r="D37" s="70">
        <v>4</v>
      </c>
    </row>
    <row r="38" spans="1:4" s="4" customFormat="1" ht="15.75">
      <c r="A38" s="135" t="s">
        <v>87</v>
      </c>
      <c r="B38" s="135"/>
      <c r="C38" s="10">
        <f>SUM(C35:C37)</f>
        <v>1290</v>
      </c>
      <c r="D38" s="10">
        <f>SUM(D35:D37)</f>
        <v>1208</v>
      </c>
    </row>
    <row r="39" spans="1:4" s="4" customFormat="1" ht="16.5" thickBot="1">
      <c r="A39" s="133" t="s">
        <v>14</v>
      </c>
      <c r="B39" s="134"/>
      <c r="C39" s="74">
        <f>C38</f>
        <v>1290</v>
      </c>
      <c r="D39" s="74">
        <f>D38</f>
        <v>1208</v>
      </c>
    </row>
    <row r="40" spans="1:4" s="4" customFormat="1" ht="16.5" thickBot="1">
      <c r="A40" s="75"/>
      <c r="B40" s="76"/>
      <c r="C40" s="77"/>
      <c r="D40" s="78"/>
    </row>
    <row r="41" spans="1:4" s="4" customFormat="1" ht="15.75">
      <c r="A41" s="136" t="s">
        <v>92</v>
      </c>
      <c r="B41" s="137"/>
      <c r="C41" s="93">
        <f>C32+C39</f>
        <v>29570</v>
      </c>
      <c r="D41" s="93">
        <f>D32+D39</f>
        <v>28602</v>
      </c>
    </row>
    <row r="42" spans="1:4" s="4" customFormat="1" ht="15">
      <c r="A42" s="97" t="s">
        <v>102</v>
      </c>
      <c r="B42" s="94">
        <v>20</v>
      </c>
      <c r="C42" s="95">
        <v>1702</v>
      </c>
      <c r="D42" s="95">
        <v>2593</v>
      </c>
    </row>
    <row r="43" spans="1:4" s="4" customFormat="1" ht="15">
      <c r="A43" s="83"/>
      <c r="B43" s="96"/>
      <c r="C43" s="83"/>
      <c r="D43" s="83"/>
    </row>
    <row r="44" spans="1:4" s="4" customFormat="1" ht="15">
      <c r="A44" s="18" t="s">
        <v>19</v>
      </c>
      <c r="B44" s="27"/>
      <c r="C44" s="126" t="s">
        <v>18</v>
      </c>
      <c r="D44" s="126"/>
    </row>
    <row r="45" spans="1:4" s="4" customFormat="1" ht="15">
      <c r="A45" s="18" t="s">
        <v>126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mergeCells count="17">
    <mergeCell ref="A1:D1"/>
    <mergeCell ref="A34:D34"/>
    <mergeCell ref="A3:D3"/>
    <mergeCell ref="A4:D4"/>
    <mergeCell ref="A5:D5"/>
    <mergeCell ref="A7:D7"/>
    <mergeCell ref="A16:D16"/>
    <mergeCell ref="A27:D27"/>
    <mergeCell ref="C44:D44"/>
    <mergeCell ref="A2:D2"/>
    <mergeCell ref="A14:B14"/>
    <mergeCell ref="A24:B24"/>
    <mergeCell ref="A25:B25"/>
    <mergeCell ref="A32:B32"/>
    <mergeCell ref="A38:B38"/>
    <mergeCell ref="A39:B39"/>
    <mergeCell ref="A41:B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7 C28:D28 C30:D30 C17:D21 C23:D23 C8:D8 C11:D13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7" t="s">
        <v>115</v>
      </c>
      <c r="B1" s="127"/>
      <c r="C1" s="127"/>
      <c r="D1" s="127"/>
      <c r="E1" s="3"/>
      <c r="F1" s="3"/>
    </row>
    <row r="2" spans="1:6" s="4" customFormat="1" ht="20.25">
      <c r="A2" s="127"/>
      <c r="B2" s="127"/>
      <c r="C2" s="127"/>
      <c r="D2" s="127"/>
      <c r="E2" s="3"/>
      <c r="F2" s="3"/>
    </row>
    <row r="3" spans="1:6" s="4" customFormat="1" ht="15" customHeight="1">
      <c r="A3" s="140" t="s">
        <v>105</v>
      </c>
      <c r="B3" s="140"/>
      <c r="C3" s="140"/>
      <c r="D3" s="140"/>
      <c r="E3" s="3"/>
      <c r="F3" s="3"/>
    </row>
    <row r="4" spans="1:6" s="4" customFormat="1" ht="15" customHeight="1">
      <c r="A4" s="141" t="s">
        <v>123</v>
      </c>
      <c r="B4" s="141"/>
      <c r="C4" s="141"/>
      <c r="D4" s="141"/>
      <c r="E4" s="141"/>
      <c r="F4" s="3"/>
    </row>
    <row r="5" spans="1:4" s="4" customFormat="1" ht="15">
      <c r="A5" s="142" t="s">
        <v>15</v>
      </c>
      <c r="B5" s="142"/>
      <c r="C5" s="142"/>
      <c r="D5" s="142"/>
    </row>
    <row r="6" spans="1:4" s="4" customFormat="1" ht="15.75">
      <c r="A6" s="12"/>
      <c r="B6" s="25" t="s">
        <v>39</v>
      </c>
      <c r="C6" s="11">
        <v>40908</v>
      </c>
      <c r="D6" s="11">
        <v>40543</v>
      </c>
    </row>
    <row r="7" spans="1:4" s="4" customFormat="1" ht="15">
      <c r="A7" s="16" t="s">
        <v>116</v>
      </c>
      <c r="B7" s="116">
        <v>21</v>
      </c>
      <c r="C7" s="39">
        <v>1393</v>
      </c>
      <c r="D7" s="39">
        <v>809</v>
      </c>
    </row>
    <row r="8" spans="1:4" ht="15">
      <c r="A8" s="16" t="s">
        <v>20</v>
      </c>
      <c r="B8" s="116">
        <v>22</v>
      </c>
      <c r="C8" s="39">
        <v>19</v>
      </c>
      <c r="D8" s="39">
        <v>7</v>
      </c>
    </row>
    <row r="9" spans="1:4" ht="15">
      <c r="A9" s="44" t="s">
        <v>82</v>
      </c>
      <c r="B9" s="117">
        <v>23</v>
      </c>
      <c r="C9" s="39">
        <v>211</v>
      </c>
      <c r="D9" s="39">
        <v>231</v>
      </c>
    </row>
    <row r="10" spans="1:4" ht="15">
      <c r="A10" s="16" t="s">
        <v>121</v>
      </c>
      <c r="B10" s="116"/>
      <c r="C10" s="79">
        <v>-1</v>
      </c>
      <c r="D10" s="79">
        <v>-1</v>
      </c>
    </row>
    <row r="11" spans="1:4" ht="15">
      <c r="A11" s="16" t="s">
        <v>83</v>
      </c>
      <c r="B11" s="116">
        <v>24</v>
      </c>
      <c r="C11" s="79">
        <v>-52</v>
      </c>
      <c r="D11" s="79">
        <v>-48</v>
      </c>
    </row>
    <row r="12" spans="1:4" ht="15">
      <c r="A12" s="16" t="s">
        <v>117</v>
      </c>
      <c r="B12" s="116">
        <v>24</v>
      </c>
      <c r="C12" s="80">
        <v>-1</v>
      </c>
      <c r="D12" s="80">
        <v>-1</v>
      </c>
    </row>
    <row r="13" spans="1:4" ht="15">
      <c r="A13" s="16" t="s">
        <v>81</v>
      </c>
      <c r="B13" s="116">
        <v>24</v>
      </c>
      <c r="C13" s="80">
        <v>-464</v>
      </c>
      <c r="D13" s="80">
        <v>-424</v>
      </c>
    </row>
    <row r="14" spans="1:4" ht="15">
      <c r="A14" s="16" t="s">
        <v>80</v>
      </c>
      <c r="B14" s="116">
        <v>24</v>
      </c>
      <c r="C14" s="79">
        <v>-24</v>
      </c>
      <c r="D14" s="79">
        <v>-23</v>
      </c>
    </row>
    <row r="15" spans="1:4" s="64" customFormat="1" ht="15.75">
      <c r="A15" s="22"/>
      <c r="B15" s="22"/>
      <c r="C15" s="6"/>
      <c r="D15" s="6"/>
    </row>
    <row r="16" spans="1:4" ht="15.75">
      <c r="A16" s="13" t="s">
        <v>21</v>
      </c>
      <c r="B16" s="13"/>
      <c r="C16" s="88">
        <f>SUM(C7:C15)</f>
        <v>1081</v>
      </c>
      <c r="D16" s="88">
        <f>SUM(D7:D15)</f>
        <v>550</v>
      </c>
    </row>
    <row r="17" spans="1:4" s="64" customFormat="1" ht="15.75">
      <c r="A17" s="22"/>
      <c r="B17" s="22"/>
      <c r="C17" s="89"/>
      <c r="D17" s="88"/>
    </row>
    <row r="18" spans="1:4" ht="15.75">
      <c r="A18" s="13" t="s">
        <v>22</v>
      </c>
      <c r="B18" s="13"/>
      <c r="C18" s="88">
        <f>C16</f>
        <v>1081</v>
      </c>
      <c r="D18" s="88">
        <f>D16</f>
        <v>550</v>
      </c>
    </row>
    <row r="19" spans="1:4" s="64" customFormat="1" ht="15.75">
      <c r="A19" s="22"/>
      <c r="B19" s="22"/>
      <c r="C19" s="89"/>
      <c r="D19" s="6"/>
    </row>
    <row r="20" spans="1:4" ht="15">
      <c r="A20" s="16" t="s">
        <v>23</v>
      </c>
      <c r="B20" s="16"/>
      <c r="C20" s="82"/>
      <c r="D20" s="73"/>
    </row>
    <row r="21" spans="1:4" ht="15.75">
      <c r="A21" s="21" t="s">
        <v>24</v>
      </c>
      <c r="B21" s="21"/>
      <c r="C21" s="88">
        <f>C18-C20</f>
        <v>1081</v>
      </c>
      <c r="D21" s="88">
        <f>D18-D20</f>
        <v>550</v>
      </c>
    </row>
    <row r="22" spans="1:4" s="64" customFormat="1" ht="16.5" thickBot="1">
      <c r="A22" s="65"/>
      <c r="B22" s="65"/>
      <c r="C22" s="90"/>
      <c r="D22" s="90"/>
    </row>
    <row r="23" spans="1:4" ht="17.25" thickBot="1" thickTop="1">
      <c r="A23" s="14" t="s">
        <v>25</v>
      </c>
      <c r="B23" s="14"/>
      <c r="C23" s="91">
        <f>C21/21000</f>
        <v>0.051476190476190474</v>
      </c>
      <c r="D23" s="91">
        <f>D21/21000</f>
        <v>0.02619047619047619</v>
      </c>
    </row>
    <row r="24" spans="1:4" ht="16.5" thickTop="1">
      <c r="A24" s="22"/>
      <c r="B24" s="22"/>
      <c r="C24" s="23"/>
      <c r="D24" s="23"/>
    </row>
    <row r="25" spans="1:2" ht="14.25">
      <c r="A25" s="18"/>
      <c r="B25" s="18"/>
    </row>
    <row r="26" spans="1:2" ht="14.25">
      <c r="A26" s="18"/>
      <c r="B26" s="18"/>
    </row>
    <row r="27" spans="1:4" s="4" customFormat="1" ht="15">
      <c r="A27" s="18" t="s">
        <v>19</v>
      </c>
      <c r="B27" s="18"/>
      <c r="C27" s="126" t="s">
        <v>18</v>
      </c>
      <c r="D27" s="126"/>
    </row>
    <row r="28" spans="1:4" s="4" customFormat="1" ht="15">
      <c r="A28" s="18" t="s">
        <v>126</v>
      </c>
      <c r="B28" s="18"/>
      <c r="C28" s="18"/>
      <c r="D28" s="19"/>
    </row>
  </sheetData>
  <mergeCells count="6">
    <mergeCell ref="C27:D27"/>
    <mergeCell ref="A1:D1"/>
    <mergeCell ref="A3:D3"/>
    <mergeCell ref="A5:D5"/>
    <mergeCell ref="A2:D2"/>
    <mergeCell ref="A4:E4"/>
  </mergeCells>
  <hyperlinks>
    <hyperlink ref="A1:D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27" t="s">
        <v>115</v>
      </c>
      <c r="B1" s="127"/>
      <c r="C1" s="127"/>
      <c r="D1" s="3"/>
      <c r="E1" s="3"/>
    </row>
    <row r="2" spans="1:5" s="4" customFormat="1" ht="20.25">
      <c r="A2" s="127"/>
      <c r="B2" s="127"/>
      <c r="C2" s="127"/>
      <c r="D2" s="3"/>
      <c r="E2" s="3"/>
    </row>
    <row r="3" spans="1:5" s="4" customFormat="1" ht="15" customHeight="1">
      <c r="A3" s="140" t="s">
        <v>107</v>
      </c>
      <c r="B3" s="140"/>
      <c r="C3" s="140"/>
      <c r="D3" s="3"/>
      <c r="E3" s="3"/>
    </row>
    <row r="4" spans="1:5" s="4" customFormat="1" ht="15" customHeight="1">
      <c r="A4" s="141" t="s">
        <v>123</v>
      </c>
      <c r="B4" s="141"/>
      <c r="C4" s="141"/>
      <c r="D4" s="141"/>
      <c r="E4" s="3"/>
    </row>
    <row r="5" spans="1:5" s="4" customFormat="1" ht="15" customHeight="1">
      <c r="A5" s="92"/>
      <c r="B5" s="92"/>
      <c r="C5" s="92"/>
      <c r="D5" s="45"/>
      <c r="E5" s="3"/>
    </row>
    <row r="6" spans="1:3" s="4" customFormat="1" ht="15">
      <c r="A6" s="142" t="s">
        <v>15</v>
      </c>
      <c r="B6" s="142"/>
      <c r="C6" s="142"/>
    </row>
    <row r="7" spans="1:3" ht="15.75">
      <c r="A7" s="13" t="s">
        <v>35</v>
      </c>
      <c r="B7" s="11">
        <v>40908</v>
      </c>
      <c r="C7" s="11">
        <v>40543</v>
      </c>
    </row>
    <row r="8" spans="1:3" ht="15">
      <c r="A8" s="16" t="s">
        <v>26</v>
      </c>
      <c r="B8" s="40">
        <v>-58</v>
      </c>
      <c r="C8" s="40">
        <v>-47</v>
      </c>
    </row>
    <row r="9" spans="1:3" ht="15">
      <c r="A9" s="16" t="s">
        <v>100</v>
      </c>
      <c r="B9" s="40">
        <v>62</v>
      </c>
      <c r="C9" s="40">
        <v>-298</v>
      </c>
    </row>
    <row r="10" spans="1:3" ht="15">
      <c r="A10" s="16" t="s">
        <v>27</v>
      </c>
      <c r="B10" s="40">
        <v>-487</v>
      </c>
      <c r="C10" s="40">
        <v>-447</v>
      </c>
    </row>
    <row r="11" spans="1:3" ht="15">
      <c r="A11" s="16" t="s">
        <v>119</v>
      </c>
      <c r="B11" s="40">
        <v>-10</v>
      </c>
      <c r="C11" s="40">
        <v>-9</v>
      </c>
    </row>
    <row r="12" spans="1:3" ht="15">
      <c r="A12" s="16" t="s">
        <v>104</v>
      </c>
      <c r="B12" s="40">
        <v>23</v>
      </c>
      <c r="C12" s="118"/>
    </row>
    <row r="13" spans="1:3" ht="15.75" thickBot="1">
      <c r="A13" s="68" t="s">
        <v>118</v>
      </c>
      <c r="B13" s="118">
        <v>67</v>
      </c>
      <c r="C13" s="118">
        <v>-99</v>
      </c>
    </row>
    <row r="14" spans="1:3" ht="16.5" thickBot="1">
      <c r="A14" s="119" t="s">
        <v>28</v>
      </c>
      <c r="B14" s="120">
        <f>SUM(B8:B13)</f>
        <v>-403</v>
      </c>
      <c r="C14" s="121">
        <f>SUM(C8:C13)</f>
        <v>-900</v>
      </c>
    </row>
    <row r="15" spans="1:3" ht="15">
      <c r="A15" s="20"/>
      <c r="B15" s="84"/>
      <c r="C15" s="84"/>
    </row>
    <row r="16" spans="1:3" ht="15.75">
      <c r="A16" s="24" t="s">
        <v>37</v>
      </c>
      <c r="B16" s="13"/>
      <c r="C16" s="13"/>
    </row>
    <row r="17" spans="1:3" ht="15">
      <c r="A17" s="68" t="s">
        <v>89</v>
      </c>
      <c r="B17" s="40">
        <v>-1350</v>
      </c>
      <c r="C17" s="40">
        <v>-495</v>
      </c>
    </row>
    <row r="18" spans="1:3" ht="15">
      <c r="A18" s="16" t="s">
        <v>88</v>
      </c>
      <c r="B18" s="40">
        <v>1260</v>
      </c>
      <c r="C18" s="40">
        <v>2030</v>
      </c>
    </row>
    <row r="19" spans="1:3" ht="15">
      <c r="A19" s="68" t="s">
        <v>94</v>
      </c>
      <c r="B19" s="40">
        <v>49</v>
      </c>
      <c r="C19" s="40">
        <v>162</v>
      </c>
    </row>
    <row r="20" spans="1:3" ht="15">
      <c r="A20" s="68" t="s">
        <v>120</v>
      </c>
      <c r="B20" s="118"/>
      <c r="C20" s="40">
        <v>-800</v>
      </c>
    </row>
    <row r="21" spans="1:3" ht="15">
      <c r="A21" s="16" t="s">
        <v>36</v>
      </c>
      <c r="B21" s="40">
        <v>1343</v>
      </c>
      <c r="C21" s="40">
        <v>702</v>
      </c>
    </row>
    <row r="22" spans="1:3" ht="15.75" thickBot="1">
      <c r="A22" s="68" t="s">
        <v>124</v>
      </c>
      <c r="B22" s="118">
        <v>-429</v>
      </c>
      <c r="C22" s="118"/>
    </row>
    <row r="23" spans="1:3" ht="16.5" thickBot="1">
      <c r="A23" s="122" t="s">
        <v>29</v>
      </c>
      <c r="B23" s="120">
        <f>SUM(B17:B22)</f>
        <v>873</v>
      </c>
      <c r="C23" s="121">
        <f>SUM(C17:C21)</f>
        <v>1599</v>
      </c>
    </row>
    <row r="24" spans="1:3" ht="15">
      <c r="A24" s="20"/>
      <c r="B24" s="84"/>
      <c r="C24" s="84"/>
    </row>
    <row r="25" spans="1:3" ht="15.75">
      <c r="A25" s="13" t="s">
        <v>30</v>
      </c>
      <c r="B25" s="40"/>
      <c r="C25" s="40"/>
    </row>
    <row r="26" spans="1:3" ht="15.75" thickBot="1">
      <c r="A26" s="17" t="s">
        <v>38</v>
      </c>
      <c r="B26" s="41">
        <v>-186</v>
      </c>
      <c r="C26" s="41">
        <v>-163</v>
      </c>
    </row>
    <row r="27" spans="1:3" ht="16.5" thickBot="1">
      <c r="A27" s="119" t="s">
        <v>31</v>
      </c>
      <c r="B27" s="120">
        <f>SUM(B26:B26)</f>
        <v>-186</v>
      </c>
      <c r="C27" s="121">
        <f>SUM(C26:C26)</f>
        <v>-163</v>
      </c>
    </row>
    <row r="28" spans="1:3" ht="15">
      <c r="A28" s="20"/>
      <c r="B28" s="84"/>
      <c r="C28" s="84"/>
    </row>
    <row r="29" spans="1:3" ht="15">
      <c r="A29" s="16" t="s">
        <v>33</v>
      </c>
      <c r="B29" s="40">
        <f>B14+B23+B27</f>
        <v>284</v>
      </c>
      <c r="C29" s="40">
        <f>C14+C23+C27</f>
        <v>536</v>
      </c>
    </row>
    <row r="30" spans="1:3" ht="15">
      <c r="A30" s="16" t="s">
        <v>32</v>
      </c>
      <c r="B30" s="40">
        <v>622</v>
      </c>
      <c r="C30" s="40">
        <v>86</v>
      </c>
    </row>
    <row r="31" spans="1:3" s="85" customFormat="1" ht="15.75" thickBot="1">
      <c r="A31" s="86"/>
      <c r="B31" s="41"/>
      <c r="C31" s="41"/>
    </row>
    <row r="32" spans="1:3" ht="16.5" thickBot="1">
      <c r="A32" s="119" t="s">
        <v>34</v>
      </c>
      <c r="B32" s="123">
        <f>B30+B29</f>
        <v>906</v>
      </c>
      <c r="C32" s="124">
        <f>C30+C29</f>
        <v>622</v>
      </c>
    </row>
    <row r="34" ht="14.25">
      <c r="A34" s="18"/>
    </row>
    <row r="35" ht="14.25">
      <c r="A35" s="18"/>
    </row>
    <row r="36" spans="1:3" s="4" customFormat="1" ht="15">
      <c r="A36" s="18" t="s">
        <v>19</v>
      </c>
      <c r="B36" s="126" t="s">
        <v>18</v>
      </c>
      <c r="C36" s="126"/>
    </row>
    <row r="37" spans="1:3" s="4" customFormat="1" ht="15">
      <c r="A37" s="18" t="s">
        <v>126</v>
      </c>
      <c r="B37" s="18"/>
      <c r="C37" s="19"/>
    </row>
    <row r="40" ht="15">
      <c r="A40" s="87"/>
    </row>
  </sheetData>
  <mergeCells count="6">
    <mergeCell ref="B36:C36"/>
    <mergeCell ref="A1:C1"/>
    <mergeCell ref="A3:C3"/>
    <mergeCell ref="A6:C6"/>
    <mergeCell ref="A2:C2"/>
    <mergeCell ref="A4:D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0:C30 B8:C17 B21:C28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27" t="s">
        <v>115</v>
      </c>
      <c r="B1" s="127"/>
      <c r="C1" s="127"/>
      <c r="D1" s="127"/>
      <c r="E1" s="127"/>
      <c r="F1" s="127"/>
    </row>
    <row r="2" spans="1:6" ht="20.25">
      <c r="A2" s="127"/>
      <c r="B2" s="127"/>
      <c r="C2" s="127"/>
      <c r="D2" s="127"/>
      <c r="E2" s="127"/>
      <c r="F2" s="127"/>
    </row>
    <row r="3" spans="1:6" ht="15.75">
      <c r="A3" s="151" t="s">
        <v>85</v>
      </c>
      <c r="B3" s="151"/>
      <c r="C3" s="151"/>
      <c r="D3" s="151"/>
      <c r="E3" s="151"/>
      <c r="F3" s="151"/>
    </row>
    <row r="4" spans="1:6" ht="15">
      <c r="A4" s="141" t="s">
        <v>123</v>
      </c>
      <c r="B4" s="141"/>
      <c r="C4" s="141"/>
      <c r="D4" s="141"/>
      <c r="E4" s="141"/>
      <c r="F4" s="141"/>
    </row>
    <row r="5" spans="1:4" ht="15">
      <c r="A5" s="42"/>
      <c r="B5" s="42"/>
      <c r="C5" s="42"/>
      <c r="D5" s="42"/>
    </row>
    <row r="6" spans="1:6" ht="33" customHeight="1">
      <c r="A6" s="42"/>
      <c r="B6" s="142"/>
      <c r="C6" s="142"/>
      <c r="D6" s="152" t="s">
        <v>15</v>
      </c>
      <c r="E6" s="152"/>
      <c r="F6" s="152"/>
    </row>
    <row r="7" spans="1:6" ht="43.5" customHeight="1">
      <c r="A7" s="98"/>
      <c r="B7" s="60" t="s">
        <v>55</v>
      </c>
      <c r="C7" s="60" t="s">
        <v>56</v>
      </c>
      <c r="D7" s="60" t="s">
        <v>57</v>
      </c>
      <c r="E7" s="60" t="s">
        <v>58</v>
      </c>
      <c r="F7" s="63" t="s">
        <v>52</v>
      </c>
    </row>
    <row r="8" spans="1:6" ht="15" customHeight="1" hidden="1">
      <c r="A8" s="59" t="s">
        <v>59</v>
      </c>
      <c r="B8" s="99">
        <v>6575</v>
      </c>
      <c r="C8" s="99">
        <v>40</v>
      </c>
      <c r="D8" s="99">
        <f>657+11926+304</f>
        <v>12887</v>
      </c>
      <c r="E8" s="99">
        <f>33450-1723</f>
        <v>31727</v>
      </c>
      <c r="F8" s="99">
        <f>SUM(B8:E8)</f>
        <v>51229</v>
      </c>
    </row>
    <row r="9" spans="1:6" ht="31.5" hidden="1">
      <c r="A9" s="100" t="s">
        <v>60</v>
      </c>
      <c r="B9" s="101"/>
      <c r="C9" s="101"/>
      <c r="D9" s="101"/>
      <c r="E9" s="102"/>
      <c r="F9" s="102">
        <f>SUM(B9:E9)</f>
        <v>0</v>
      </c>
    </row>
    <row r="10" spans="1:6" ht="15" hidden="1">
      <c r="A10" s="103" t="s">
        <v>61</v>
      </c>
      <c r="B10" s="104">
        <f>SUM(B8:B9)</f>
        <v>6575</v>
      </c>
      <c r="C10" s="104">
        <f>SUM(C8:C9)</f>
        <v>40</v>
      </c>
      <c r="D10" s="104">
        <f>SUM(D8:D9)</f>
        <v>12887</v>
      </c>
      <c r="E10" s="104">
        <f>SUM(E8:E9)</f>
        <v>31727</v>
      </c>
      <c r="F10" s="104">
        <f>SUM(B10:E10)</f>
        <v>51229</v>
      </c>
    </row>
    <row r="11" spans="1:6" ht="15.75" hidden="1">
      <c r="A11" s="100"/>
      <c r="B11" s="99"/>
      <c r="C11" s="99"/>
      <c r="D11" s="99"/>
      <c r="E11" s="99"/>
      <c r="F11" s="99"/>
    </row>
    <row r="12" spans="1:6" ht="15.75" hidden="1">
      <c r="A12" s="103" t="s">
        <v>62</v>
      </c>
      <c r="B12" s="99"/>
      <c r="C12" s="104"/>
      <c r="D12" s="99"/>
      <c r="E12" s="99"/>
      <c r="F12" s="104">
        <f aca="true" t="shared" si="0" ref="F12:F20">SUM(B12:E12)</f>
        <v>0</v>
      </c>
    </row>
    <row r="13" spans="1:6" ht="30" hidden="1">
      <c r="A13" s="103" t="s">
        <v>63</v>
      </c>
      <c r="B13" s="99"/>
      <c r="C13" s="104"/>
      <c r="D13" s="99"/>
      <c r="E13" s="99"/>
      <c r="F13" s="104">
        <f t="shared" si="0"/>
        <v>0</v>
      </c>
    </row>
    <row r="14" spans="1:6" ht="30" hidden="1">
      <c r="A14" s="103" t="s">
        <v>64</v>
      </c>
      <c r="B14" s="101"/>
      <c r="C14" s="101"/>
      <c r="D14" s="102"/>
      <c r="E14" s="101"/>
      <c r="F14" s="101">
        <f t="shared" si="0"/>
        <v>0</v>
      </c>
    </row>
    <row r="15" spans="1:6" ht="15.75" hidden="1">
      <c r="A15" s="103" t="s">
        <v>65</v>
      </c>
      <c r="B15" s="99"/>
      <c r="C15" s="99"/>
      <c r="D15" s="99"/>
      <c r="E15" s="104"/>
      <c r="F15" s="104">
        <f t="shared" si="0"/>
        <v>0</v>
      </c>
    </row>
    <row r="16" spans="1:6" ht="15.75" hidden="1">
      <c r="A16" s="103" t="s">
        <v>66</v>
      </c>
      <c r="B16" s="99"/>
      <c r="C16" s="99"/>
      <c r="D16" s="99"/>
      <c r="E16" s="104">
        <f>6882+301</f>
        <v>7183</v>
      </c>
      <c r="F16" s="104">
        <f t="shared" si="0"/>
        <v>7183</v>
      </c>
    </row>
    <row r="17" spans="1:6" ht="15.75" hidden="1">
      <c r="A17" s="103" t="s">
        <v>67</v>
      </c>
      <c r="B17" s="99"/>
      <c r="C17" s="99"/>
      <c r="D17" s="99"/>
      <c r="E17" s="104">
        <v>0</v>
      </c>
      <c r="F17" s="104">
        <f t="shared" si="0"/>
        <v>0</v>
      </c>
    </row>
    <row r="18" spans="1:6" ht="15" customHeight="1" hidden="1">
      <c r="A18" s="146" t="s">
        <v>68</v>
      </c>
      <c r="B18" s="149"/>
      <c r="C18" s="148"/>
      <c r="D18" s="148">
        <v>32</v>
      </c>
      <c r="E18" s="149">
        <v>-32</v>
      </c>
      <c r="F18" s="149">
        <f t="shared" si="0"/>
        <v>0</v>
      </c>
    </row>
    <row r="19" spans="1:6" ht="15" customHeight="1" hidden="1">
      <c r="A19" s="146"/>
      <c r="B19" s="150"/>
      <c r="C19" s="147"/>
      <c r="D19" s="147"/>
      <c r="E19" s="150"/>
      <c r="F19" s="150">
        <f t="shared" si="0"/>
        <v>0</v>
      </c>
    </row>
    <row r="20" spans="1:6" ht="30" hidden="1">
      <c r="A20" s="103" t="s">
        <v>69</v>
      </c>
      <c r="B20" s="105"/>
      <c r="C20" s="106"/>
      <c r="D20" s="106">
        <v>-2</v>
      </c>
      <c r="E20" s="105">
        <v>-132</v>
      </c>
      <c r="F20" s="104">
        <f t="shared" si="0"/>
        <v>-134</v>
      </c>
    </row>
    <row r="21" spans="1:6" ht="15.75" hidden="1">
      <c r="A21" s="100" t="s">
        <v>70</v>
      </c>
      <c r="B21" s="107">
        <f>B10+B15+B16+B17+B18+B20</f>
        <v>6575</v>
      </c>
      <c r="C21" s="107">
        <f>C10+C15+C16+C17+C18+C20</f>
        <v>40</v>
      </c>
      <c r="D21" s="107">
        <f>D10+D15+D16+D17+D18+D20</f>
        <v>12917</v>
      </c>
      <c r="E21" s="107">
        <f>E10+E15+E16+E17+E18+E20</f>
        <v>38746</v>
      </c>
      <c r="F21" s="107">
        <f>F10+F15+F16+F17+F18+F20</f>
        <v>58278</v>
      </c>
    </row>
    <row r="22" spans="1:6" ht="15.75" hidden="1">
      <c r="A22" s="100"/>
      <c r="B22" s="99"/>
      <c r="C22" s="99"/>
      <c r="D22" s="99"/>
      <c r="E22" s="99"/>
      <c r="F22" s="99"/>
    </row>
    <row r="23" spans="1:6" ht="30" hidden="1">
      <c r="A23" s="103" t="s">
        <v>71</v>
      </c>
      <c r="B23" s="99"/>
      <c r="C23" s="99"/>
      <c r="D23" s="99"/>
      <c r="E23" s="104">
        <v>3075</v>
      </c>
      <c r="F23" s="105">
        <f>SUM(B23:E23)</f>
        <v>3075</v>
      </c>
    </row>
    <row r="24" spans="1:6" ht="15.75" hidden="1">
      <c r="A24" s="103" t="s">
        <v>72</v>
      </c>
      <c r="B24" s="106"/>
      <c r="C24" s="105">
        <v>-2</v>
      </c>
      <c r="D24" s="106"/>
      <c r="E24" s="106"/>
      <c r="F24" s="105">
        <f aca="true" t="shared" si="1" ref="F24:F35">SUM(B24:E24)</f>
        <v>-2</v>
      </c>
    </row>
    <row r="25" spans="1:6" ht="30" hidden="1">
      <c r="A25" s="103" t="s">
        <v>73</v>
      </c>
      <c r="B25" s="106"/>
      <c r="C25" s="105"/>
      <c r="D25" s="106"/>
      <c r="E25" s="106"/>
      <c r="F25" s="105">
        <f t="shared" si="1"/>
        <v>0</v>
      </c>
    </row>
    <row r="26" spans="1:6" ht="30" hidden="1">
      <c r="A26" s="103" t="s">
        <v>64</v>
      </c>
      <c r="B26" s="106"/>
      <c r="C26" s="106"/>
      <c r="D26" s="105"/>
      <c r="E26" s="106"/>
      <c r="F26" s="105">
        <f t="shared" si="1"/>
        <v>0</v>
      </c>
    </row>
    <row r="27" spans="1:6" ht="15" customHeight="1" hidden="1">
      <c r="A27" s="146" t="s">
        <v>74</v>
      </c>
      <c r="B27" s="147"/>
      <c r="C27" s="104"/>
      <c r="D27" s="104"/>
      <c r="E27" s="147"/>
      <c r="F27" s="105">
        <f t="shared" si="1"/>
        <v>0</v>
      </c>
    </row>
    <row r="28" spans="1:6" ht="15" customHeight="1" hidden="1">
      <c r="A28" s="146"/>
      <c r="B28" s="148"/>
      <c r="C28" s="104"/>
      <c r="D28" s="104"/>
      <c r="E28" s="148"/>
      <c r="F28" s="105">
        <f t="shared" si="1"/>
        <v>0</v>
      </c>
    </row>
    <row r="29" spans="1:6" ht="15.75" hidden="1">
      <c r="A29" s="103" t="s">
        <v>75</v>
      </c>
      <c r="B29" s="99"/>
      <c r="C29" s="104">
        <v>160</v>
      </c>
      <c r="D29" s="104"/>
      <c r="E29" s="99"/>
      <c r="F29" s="105">
        <f t="shared" si="1"/>
        <v>160</v>
      </c>
    </row>
    <row r="30" spans="1:6" ht="15.75" hidden="1">
      <c r="A30" s="103" t="s">
        <v>65</v>
      </c>
      <c r="B30" s="99"/>
      <c r="C30" s="99"/>
      <c r="D30" s="99"/>
      <c r="E30" s="104">
        <v>-1309</v>
      </c>
      <c r="F30" s="105">
        <f t="shared" si="1"/>
        <v>-1309</v>
      </c>
    </row>
    <row r="31" spans="1:6" ht="15.75" hidden="1">
      <c r="A31" s="103" t="s">
        <v>66</v>
      </c>
      <c r="B31" s="99"/>
      <c r="C31" s="99"/>
      <c r="D31" s="99"/>
      <c r="E31" s="104">
        <v>1009</v>
      </c>
      <c r="F31" s="105">
        <f t="shared" si="1"/>
        <v>1009</v>
      </c>
    </row>
    <row r="32" spans="1:6" ht="15.75" hidden="1">
      <c r="A32" s="103" t="s">
        <v>68</v>
      </c>
      <c r="B32" s="99"/>
      <c r="C32" s="99"/>
      <c r="D32" s="99"/>
      <c r="E32" s="104">
        <v>-6486</v>
      </c>
      <c r="F32" s="105">
        <f t="shared" si="1"/>
        <v>-6486</v>
      </c>
    </row>
    <row r="33" spans="1:6" ht="15.75" hidden="1">
      <c r="A33" s="103" t="s">
        <v>76</v>
      </c>
      <c r="B33" s="99"/>
      <c r="C33" s="99"/>
      <c r="D33" s="99"/>
      <c r="E33" s="104">
        <v>-245</v>
      </c>
      <c r="F33" s="105">
        <f t="shared" si="1"/>
        <v>-245</v>
      </c>
    </row>
    <row r="34" spans="1:6" ht="15" customHeight="1" hidden="1">
      <c r="A34" s="146" t="s">
        <v>69</v>
      </c>
      <c r="B34" s="149">
        <v>6575</v>
      </c>
      <c r="C34" s="148"/>
      <c r="D34" s="149">
        <v>-5724</v>
      </c>
      <c r="E34" s="149">
        <v>12252</v>
      </c>
      <c r="F34" s="105">
        <f t="shared" si="1"/>
        <v>13103</v>
      </c>
    </row>
    <row r="35" spans="1:6" ht="15" customHeight="1" hidden="1">
      <c r="A35" s="146"/>
      <c r="B35" s="150"/>
      <c r="C35" s="147"/>
      <c r="D35" s="150"/>
      <c r="E35" s="150"/>
      <c r="F35" s="105">
        <f t="shared" si="1"/>
        <v>0</v>
      </c>
    </row>
    <row r="36" spans="1:6" ht="30.75" customHeight="1">
      <c r="A36" s="67" t="s">
        <v>113</v>
      </c>
      <c r="B36" s="108">
        <v>20779</v>
      </c>
      <c r="C36" s="108"/>
      <c r="D36" s="109">
        <v>5874</v>
      </c>
      <c r="E36" s="108">
        <v>348</v>
      </c>
      <c r="F36" s="108">
        <v>27001</v>
      </c>
    </row>
    <row r="37" spans="1:6" ht="30.75" customHeight="1">
      <c r="A37" s="62" t="s">
        <v>24</v>
      </c>
      <c r="B37" s="110"/>
      <c r="C37" s="110"/>
      <c r="D37" s="110"/>
      <c r="E37" s="111">
        <v>550</v>
      </c>
      <c r="F37" s="112">
        <f>E37</f>
        <v>550</v>
      </c>
    </row>
    <row r="38" spans="1:6" ht="30.75" customHeight="1">
      <c r="A38" s="62" t="s">
        <v>90</v>
      </c>
      <c r="B38" s="110"/>
      <c r="C38" s="110"/>
      <c r="D38" s="110"/>
      <c r="E38" s="113">
        <v>-250</v>
      </c>
      <c r="F38" s="113">
        <f>E38</f>
        <v>-250</v>
      </c>
    </row>
    <row r="39" spans="1:6" ht="30.75" customHeight="1">
      <c r="A39" s="62" t="s">
        <v>101</v>
      </c>
      <c r="B39" s="110"/>
      <c r="C39" s="110"/>
      <c r="D39" s="114">
        <v>98</v>
      </c>
      <c r="E39" s="113">
        <v>-98</v>
      </c>
      <c r="F39" s="114">
        <f>D39+E39</f>
        <v>0</v>
      </c>
    </row>
    <row r="40" spans="1:6" ht="30.75" customHeight="1">
      <c r="A40" s="66" t="s">
        <v>95</v>
      </c>
      <c r="B40" s="110"/>
      <c r="C40" s="110"/>
      <c r="D40" s="114">
        <v>93</v>
      </c>
      <c r="E40" s="113"/>
      <c r="F40" s="114">
        <f>D40+E40</f>
        <v>93</v>
      </c>
    </row>
    <row r="41" spans="1:6" s="59" customFormat="1" ht="30.75" customHeight="1">
      <c r="A41" s="67" t="s">
        <v>114</v>
      </c>
      <c r="B41" s="108">
        <f>SUM(B36:B40)</f>
        <v>20779</v>
      </c>
      <c r="C41" s="108"/>
      <c r="D41" s="108">
        <f>SUM(D36:D40)</f>
        <v>6065</v>
      </c>
      <c r="E41" s="108">
        <f>SUM(E36:E39)</f>
        <v>550</v>
      </c>
      <c r="F41" s="108">
        <f>SUM(F36:F40)</f>
        <v>27394</v>
      </c>
    </row>
    <row r="42" spans="1:6" s="59" customFormat="1" ht="30.75" customHeight="1">
      <c r="A42" s="67" t="s">
        <v>24</v>
      </c>
      <c r="B42" s="110"/>
      <c r="C42" s="110"/>
      <c r="D42" s="110"/>
      <c r="E42" s="111">
        <v>1081</v>
      </c>
      <c r="F42" s="112">
        <f>E42</f>
        <v>1081</v>
      </c>
    </row>
    <row r="43" spans="1:6" s="59" customFormat="1" ht="30.75" customHeight="1">
      <c r="A43" s="62" t="s">
        <v>90</v>
      </c>
      <c r="B43" s="110"/>
      <c r="C43" s="110"/>
      <c r="D43" s="110"/>
      <c r="E43" s="111">
        <v>-273</v>
      </c>
      <c r="F43" s="112">
        <f>E43</f>
        <v>-273</v>
      </c>
    </row>
    <row r="44" spans="1:6" s="59" customFormat="1" ht="30.75" customHeight="1">
      <c r="A44" s="62" t="s">
        <v>101</v>
      </c>
      <c r="B44" s="110"/>
      <c r="C44" s="110"/>
      <c r="D44" s="110">
        <v>277</v>
      </c>
      <c r="E44" s="111">
        <v>-277</v>
      </c>
      <c r="F44" s="112"/>
    </row>
    <row r="45" spans="1:6" s="59" customFormat="1" ht="30.75" customHeight="1">
      <c r="A45" s="66" t="s">
        <v>95</v>
      </c>
      <c r="B45" s="110"/>
      <c r="C45" s="110"/>
      <c r="D45" s="110">
        <v>78</v>
      </c>
      <c r="E45" s="111"/>
      <c r="F45" s="112">
        <v>78</v>
      </c>
    </row>
    <row r="46" spans="1:6" s="59" customFormat="1" ht="30.75" customHeight="1">
      <c r="A46" s="61" t="s">
        <v>125</v>
      </c>
      <c r="B46" s="108">
        <f>SUM(B41:B45)</f>
        <v>20779</v>
      </c>
      <c r="C46" s="108"/>
      <c r="D46" s="108">
        <f>SUM(D41:D45)</f>
        <v>6420</v>
      </c>
      <c r="E46" s="108">
        <f>SUM(E41:E45)</f>
        <v>1081</v>
      </c>
      <c r="F46" s="108">
        <f>SUM(F41:F45)</f>
        <v>28280</v>
      </c>
    </row>
    <row r="48" ht="15">
      <c r="A48" s="18"/>
    </row>
    <row r="50" spans="1:6" ht="15">
      <c r="A50" s="18" t="s">
        <v>19</v>
      </c>
      <c r="D50" s="126" t="s">
        <v>18</v>
      </c>
      <c r="E50" s="126"/>
      <c r="F50" s="126"/>
    </row>
    <row r="51" spans="1:2" ht="15">
      <c r="A51" s="18" t="s">
        <v>126</v>
      </c>
      <c r="B51" s="18"/>
    </row>
    <row r="52" ht="15">
      <c r="A52" s="43"/>
    </row>
    <row r="53" ht="15">
      <c r="A53" s="43"/>
    </row>
    <row r="55" ht="15">
      <c r="A55" s="43"/>
    </row>
  </sheetData>
  <mergeCells count="21"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  <mergeCell ref="D18:D19"/>
    <mergeCell ref="C18:C19"/>
    <mergeCell ref="B18:B19"/>
    <mergeCell ref="D50:F50"/>
    <mergeCell ref="A27:A28"/>
    <mergeCell ref="B27:B28"/>
    <mergeCell ref="E27:E28"/>
    <mergeCell ref="C34:C35"/>
    <mergeCell ref="D34:D35"/>
    <mergeCell ref="E34:E35"/>
    <mergeCell ref="B34:B35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4" ht="20.25">
      <c r="A1" s="154" t="s">
        <v>115</v>
      </c>
      <c r="B1" s="154"/>
      <c r="C1" s="154"/>
      <c r="D1" s="154"/>
    </row>
    <row r="2" spans="1:4" ht="15">
      <c r="A2" s="153"/>
      <c r="B2" s="153"/>
      <c r="C2" s="153"/>
      <c r="D2" s="153"/>
    </row>
    <row r="3" spans="1:4" ht="15.75">
      <c r="A3" s="155" t="s">
        <v>41</v>
      </c>
      <c r="B3" s="155"/>
      <c r="C3" s="155"/>
      <c r="D3" s="155"/>
    </row>
    <row r="4" spans="1:4" ht="15.75">
      <c r="A4" s="155" t="s">
        <v>40</v>
      </c>
      <c r="B4" s="155"/>
      <c r="C4" s="155"/>
      <c r="D4" s="155"/>
    </row>
    <row r="5" spans="1:6" ht="14.25">
      <c r="A5" s="141" t="s">
        <v>123</v>
      </c>
      <c r="B5" s="141"/>
      <c r="C5" s="141"/>
      <c r="D5" s="141"/>
      <c r="E5" s="115"/>
      <c r="F5" s="115"/>
    </row>
    <row r="6" spans="1:4" ht="15">
      <c r="A6" s="153"/>
      <c r="B6" s="153"/>
      <c r="C6" s="153"/>
      <c r="D6" s="153"/>
    </row>
    <row r="7" spans="1:10" s="30" customFormat="1" ht="14.25">
      <c r="A7" s="156" t="s">
        <v>15</v>
      </c>
      <c r="B7" s="156"/>
      <c r="C7" s="156"/>
      <c r="D7" s="156"/>
      <c r="E7" s="31"/>
      <c r="F7" s="31"/>
      <c r="G7" s="31"/>
      <c r="H7" s="31"/>
      <c r="I7" s="31"/>
      <c r="J7" s="31"/>
    </row>
    <row r="8" spans="1:12" s="33" customFormat="1" ht="15.75">
      <c r="A8" s="46"/>
      <c r="B8" s="47" t="s">
        <v>42</v>
      </c>
      <c r="C8" s="47" t="s">
        <v>43</v>
      </c>
      <c r="D8" s="47" t="s">
        <v>54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8" t="s">
        <v>44</v>
      </c>
      <c r="B9" s="49"/>
      <c r="C9" s="49"/>
      <c r="D9" s="49"/>
    </row>
    <row r="10" spans="1:4" ht="15">
      <c r="A10" s="50" t="s">
        <v>50</v>
      </c>
      <c r="B10" s="51">
        <v>2331</v>
      </c>
      <c r="C10" s="51">
        <v>20125</v>
      </c>
      <c r="D10" s="52">
        <v>64.53</v>
      </c>
    </row>
    <row r="11" spans="1:4" ht="15">
      <c r="A11" s="50" t="s">
        <v>108</v>
      </c>
      <c r="B11" s="51">
        <v>8323</v>
      </c>
      <c r="C11" s="51">
        <v>10654</v>
      </c>
      <c r="D11" s="52">
        <v>51.4</v>
      </c>
    </row>
    <row r="12" spans="1:4" ht="15">
      <c r="A12" s="50" t="s">
        <v>109</v>
      </c>
      <c r="B12" s="51">
        <v>1118</v>
      </c>
      <c r="C12" s="51">
        <v>1118</v>
      </c>
      <c r="D12" s="52">
        <v>53.6</v>
      </c>
    </row>
    <row r="13" spans="1:4" ht="15">
      <c r="A13" s="50" t="s">
        <v>110</v>
      </c>
      <c r="B13" s="51">
        <v>1241</v>
      </c>
      <c r="C13" s="51">
        <v>528</v>
      </c>
      <c r="D13" s="52">
        <v>74.72</v>
      </c>
    </row>
    <row r="14" spans="1:4" ht="15">
      <c r="A14" s="50" t="s">
        <v>51</v>
      </c>
      <c r="B14" s="51">
        <v>3512</v>
      </c>
      <c r="C14" s="51">
        <v>3512</v>
      </c>
      <c r="D14" s="52">
        <v>98.74</v>
      </c>
    </row>
    <row r="15" spans="1:4" ht="15">
      <c r="A15" s="53" t="s">
        <v>53</v>
      </c>
      <c r="B15" s="51">
        <v>33</v>
      </c>
      <c r="C15" s="51">
        <v>33</v>
      </c>
      <c r="D15" s="52">
        <v>65</v>
      </c>
    </row>
    <row r="16" spans="1:13" ht="15.75">
      <c r="A16" s="54" t="s">
        <v>52</v>
      </c>
      <c r="B16" s="55">
        <f>SUM(B10:B15)</f>
        <v>16558</v>
      </c>
      <c r="C16" s="55">
        <f>SUM(C10:C15)</f>
        <v>35970</v>
      </c>
      <c r="D16" s="52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8" t="s">
        <v>45</v>
      </c>
      <c r="B17" s="49"/>
      <c r="C17" s="49"/>
      <c r="D17" s="52"/>
    </row>
    <row r="18" spans="1:4" ht="15">
      <c r="A18" s="50" t="s">
        <v>47</v>
      </c>
      <c r="B18" s="51">
        <v>5409</v>
      </c>
      <c r="C18" s="51">
        <v>28106</v>
      </c>
      <c r="D18" s="52">
        <v>30.91</v>
      </c>
    </row>
    <row r="19" spans="1:4" ht="15">
      <c r="A19" s="50" t="s">
        <v>111</v>
      </c>
      <c r="B19" s="51">
        <v>1903</v>
      </c>
      <c r="C19" s="51">
        <v>1003</v>
      </c>
      <c r="D19" s="52">
        <v>49.99</v>
      </c>
    </row>
    <row r="20" spans="1:4" ht="15">
      <c r="A20" s="56" t="s">
        <v>48</v>
      </c>
      <c r="B20" s="51">
        <v>287</v>
      </c>
      <c r="C20" s="51">
        <v>287</v>
      </c>
      <c r="D20" s="52">
        <v>24.2</v>
      </c>
    </row>
    <row r="21" spans="1:4" ht="15">
      <c r="A21" s="56" t="s">
        <v>49</v>
      </c>
      <c r="B21" s="51">
        <v>0</v>
      </c>
      <c r="C21" s="51"/>
      <c r="D21" s="52">
        <v>50</v>
      </c>
    </row>
    <row r="22" spans="1:13" ht="15.75">
      <c r="A22" s="54" t="s">
        <v>52</v>
      </c>
      <c r="B22" s="57">
        <f>SUM(B18:B21)</f>
        <v>7599</v>
      </c>
      <c r="C22" s="57">
        <f>SUM(C18:C21)</f>
        <v>29396</v>
      </c>
      <c r="D22" s="52"/>
      <c r="E22" s="35"/>
      <c r="F22" s="35"/>
      <c r="G22" s="35"/>
      <c r="H22" s="35"/>
      <c r="I22" s="35"/>
      <c r="J22" s="35"/>
      <c r="K22" s="35"/>
      <c r="L22" s="35"/>
      <c r="M22" s="35"/>
    </row>
    <row r="23" spans="1:4" ht="23.25" customHeight="1">
      <c r="A23" s="48" t="s">
        <v>46</v>
      </c>
      <c r="B23" s="49"/>
      <c r="C23" s="49"/>
      <c r="D23" s="52"/>
    </row>
    <row r="24" spans="1:4" ht="15">
      <c r="A24" s="56" t="s">
        <v>112</v>
      </c>
      <c r="B24" s="57">
        <v>13</v>
      </c>
      <c r="C24" s="57">
        <v>13</v>
      </c>
      <c r="D24" s="52">
        <v>5</v>
      </c>
    </row>
    <row r="25" spans="1:13" ht="15.75">
      <c r="A25" s="54" t="s">
        <v>52</v>
      </c>
      <c r="B25" s="57">
        <f>SUM(B24:B24)</f>
        <v>13</v>
      </c>
      <c r="C25" s="57">
        <f>SUM(C24:C24)</f>
        <v>13</v>
      </c>
      <c r="D25" s="52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.75">
      <c r="A26" s="58" t="s">
        <v>84</v>
      </c>
      <c r="B26" s="57">
        <f>B16+B22+B25</f>
        <v>24170</v>
      </c>
      <c r="C26" s="57">
        <f>C16+C22+C25</f>
        <v>65379</v>
      </c>
      <c r="D26" s="52"/>
      <c r="E26" s="34"/>
      <c r="F26" s="35"/>
      <c r="G26" s="35"/>
      <c r="H26" s="35"/>
      <c r="I26" s="35"/>
      <c r="J26" s="35"/>
      <c r="K26" s="35"/>
      <c r="L26" s="35"/>
      <c r="M26" s="35"/>
    </row>
    <row r="27" spans="1:4" ht="15">
      <c r="A27" s="153"/>
      <c r="B27" s="153"/>
      <c r="C27" s="153"/>
      <c r="D27" s="153"/>
    </row>
    <row r="28" spans="1:4" ht="15">
      <c r="A28" s="153"/>
      <c r="B28" s="153"/>
      <c r="C28" s="153"/>
      <c r="D28" s="153"/>
    </row>
    <row r="29" spans="1:4" ht="14.25">
      <c r="A29" s="157"/>
      <c r="B29" s="158"/>
      <c r="C29" s="158"/>
      <c r="D29" s="158"/>
    </row>
    <row r="31" spans="1:3" ht="14.25">
      <c r="A31" s="36"/>
      <c r="B31" s="36"/>
      <c r="C31" s="36"/>
    </row>
    <row r="33" spans="1:3" s="4" customFormat="1" ht="15">
      <c r="A33" s="18" t="s">
        <v>19</v>
      </c>
      <c r="B33" s="126" t="s">
        <v>18</v>
      </c>
      <c r="C33" s="126"/>
    </row>
    <row r="34" spans="1:3" s="4" customFormat="1" ht="15">
      <c r="A34" s="18"/>
      <c r="B34" s="18"/>
      <c r="C34" s="19"/>
    </row>
  </sheetData>
  <mergeCells count="11">
    <mergeCell ref="B33:C33"/>
    <mergeCell ref="A7:D7"/>
    <mergeCell ref="A27:D27"/>
    <mergeCell ref="A28:D28"/>
    <mergeCell ref="A29:D29"/>
    <mergeCell ref="A6:D6"/>
    <mergeCell ref="A1:D1"/>
    <mergeCell ref="A3:D3"/>
    <mergeCell ref="A4:D4"/>
    <mergeCell ref="A5:D5"/>
    <mergeCell ref="A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8:D21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:D1" r:id="rId6" display="STARA PLANINA HOLD Pls"/>
    <hyperlink ref="A12" r:id="rId7" display="http://www.sphold.com/en/companies/patstroinjenering_en/"/>
    <hyperlink ref="A11" r:id="rId8" display="http://www.sphold.com/en/companies/elhim_en/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2012-03-20T13:47:46Z</cp:lastPrinted>
  <dcterms:created xsi:type="dcterms:W3CDTF">2007-03-28T12:28:32Z</dcterms:created>
  <dcterms:modified xsi:type="dcterms:W3CDTF">2012-03-20T14:02:59Z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