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<sst xmlns="http://schemas.openxmlformats.org/spreadsheetml/2006/main" count="1069" uniqueCount="885">
  <si>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</si>
  <si>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</si>
  <si>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</si>
  <si>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</si>
  <si>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</si>
  <si>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</si>
  <si>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</si>
  <si>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</si>
  <si>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</si>
  <si>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</si>
  <si>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</si>
  <si>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</si>
  <si>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</si>
  <si>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</si>
  <si>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</si>
  <si>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</si>
  <si>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</si>
  <si>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</si>
  <si>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</si>
  <si>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</si>
  <si>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</si>
  <si>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</si>
  <si>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</si>
  <si>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</si>
  <si>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</si>
  <si>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</si>
  <si>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</si>
  <si>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</si>
  <si>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</si>
  <si>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</si>
  <si>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</si>
  <si>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</si>
  <si>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</si>
  <si>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</si>
  <si>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</si>
  <si>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</si>
  <si>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</si>
  <si>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</si>
  <si>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</si>
  <si>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</si>
  <si>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</si>
  <si>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</si>
  <si>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</si>
  <si>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</si>
  <si>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</si>
  <si>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</si>
  <si>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</si>
  <si>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</si>
  <si>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</si>
  <si>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</si>
  <si>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</si>
  <si>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</si>
  <si>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</si>
  <si>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</si>
  <si>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</si>
  <si>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</si>
  <si>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</si>
  <si>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</si>
  <si>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</si>
  <si>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</si>
  <si>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</si>
  <si>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</si>
  <si>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</si>
  <si>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</si>
  <si>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</si>
  <si>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</si>
  <si>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</si>
  <si>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</si>
  <si>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</si>
  <si>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</si>
  <si>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</si>
  <si>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</si>
  <si>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</si>
  <si>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</si>
  <si>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</si>
  <si>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</si>
  <si>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</si>
  <si>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</si>
  <si>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</si>
  <si>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</si>
  <si>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</si>
  <si>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</si>
  <si>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</si>
  <si>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</si>
  <si>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</si>
  <si>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</si>
  <si>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</si>
  <si>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</si>
  <si>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</si>
  <si>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</si>
  <si>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</si>
  <si>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</si>
  <si>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</si>
  <si>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</si>
  <si>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</si>
  <si>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</si>
  <si>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</si>
  <si>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</si>
  <si>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</si>
  <si>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</si>
  <si>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</si>
  <si>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</si>
  <si>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</si>
  <si>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</si>
  <si>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</si>
  <si>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</si>
  <si>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</si>
  <si>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</si>
  <si>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</si>
  <si>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</si>
  <si>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</si>
  <si>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</si>
  <si>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</si>
  <si>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</si>
  <si>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</si>
  <si>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</si>
  <si>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</si>
  <si>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</si>
  <si>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</si>
  <si>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</si>
  <si>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</si>
  <si>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</si>
  <si>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</si>
  <si>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</si>
  <si>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</si>
  <si>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</si>
  <si>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</si>
  <si>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</si>
  <si>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</si>
  <si>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</si>
  <si>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</si>
  <si>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</si>
  <si>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</si>
  <si>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</si>
  <si>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</si>
  <si>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</si>
  <si>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</si>
  <si>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</si>
  <si>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</si>
  <si>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</si>
  <si>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</si>
  <si>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</si>
  <si>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</si>
  <si>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</si>
  <si>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</si>
  <si>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</si>
  <si>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</si>
  <si>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</si>
  <si>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</si>
  <si>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</si>
  <si>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</si>
  <si>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</si>
  <si>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</si>
  <si>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</si>
  <si>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</si>
  <si>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</si>
  <si>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</si>
  <si>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</si>
  <si>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</si>
  <si>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</si>
  <si>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</si>
  <si>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</si>
  <si>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</si>
  <si>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</si>
  <si>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</si>
  <si>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</si>
  <si>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</si>
  <si>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</si>
  <si>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</si>
  <si>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</si>
  <si>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</si>
  <si>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</si>
  <si>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</si>
  <si>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</si>
  <si>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</si>
  <si>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</si>
  <si>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</si>
  <si>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</si>
  <si>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</si>
  <si>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</si>
  <si>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</si>
  <si>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</si>
  <si>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</si>
  <si>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</si>
  <si>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</si>
  <si>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</si>
  <si>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</si>
  <si>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</si>
  <si>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</si>
  <si>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</si>
  <si>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</si>
  <si>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</si>
  <si>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</si>
  <si>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</si>
  <si>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</si>
  <si>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</si>
  <si>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</si>
  <si>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</si>
  <si>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</si>
  <si>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</si>
  <si>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</si>
  <si>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</si>
  <si>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</si>
  <si>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</si>
  <si>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</si>
  <si>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</si>
  <si>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</si>
  <si>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</si>
  <si>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</si>
  <si>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</si>
  <si>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</si>
  <si>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</si>
  <si>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</si>
  <si>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</si>
  <si>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</si>
  <si>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</si>
  <si>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</si>
  <si>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</si>
  <si>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</si>
  <si>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</si>
  <si>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</si>
  <si>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</si>
  <si>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</si>
  <si>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</si>
  <si>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</si>
  <si>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</si>
  <si>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</si>
  <si>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</si>
  <si>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</si>
  <si>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</si>
  <si>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</si>
  <si>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</si>
  <si>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</si>
  <si>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</si>
  <si>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</si>
  <si>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</si>
  <si>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</si>
  <si>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</si>
  <si>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</si>
  <si>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</si>
  <si>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</si>
  <si>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</si>
  <si>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</si>
  <si>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</si>
  <si>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</si>
  <si>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</si>
  <si>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</si>
  <si>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</si>
  <si>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</si>
  <si>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</si>
  <si>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</si>
  <si>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</si>
  <si>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</si>
  <si>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</si>
  <si>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</si>
  <si>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</si>
  <si>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</si>
  <si>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</si>
  <si>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</si>
  <si>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</si>
  <si>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</si>
  <si>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</si>
  <si>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</si>
  <si>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</si>
  <si>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</si>
  <si>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</si>
  <si>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</si>
  <si>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</si>
  <si>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</si>
  <si>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</si>
  <si>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</si>
  <si>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</si>
  <si>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</si>
  <si>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</si>
  <si>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</si>
  <si>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</si>
  <si>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</si>
  <si>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</si>
  <si>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</si>
  <si>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</si>
  <si>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</si>
  <si>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</si>
  <si>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</si>
  <si>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</si>
  <si>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</si>
  <si>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</si>
  <si>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</si>
  <si>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</si>
  <si>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</si>
  <si>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</si>
  <si>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</si>
  <si>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</si>
  <si>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</si>
  <si>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</si>
  <si>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</si>
  <si>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</si>
  <si>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</si>
  <si>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</si>
  <si>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</si>
  <si>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</si>
  <si>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</si>
  <si>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</si>
  <si>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</si>
  <si>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</si>
  <si>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</si>
  <si>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</si>
  <si>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</si>
  <si>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</si>
  <si>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</si>
  <si>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</si>
  <si>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</si>
  <si>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</si>
  <si>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</si>
  <si>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</si>
  <si>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</si>
  <si>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</si>
  <si>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</si>
  <si>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</si>
  <si>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</si>
  <si>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</si>
  <si>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</si>
  <si>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</si>
  <si>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</si>
  <si>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</si>
  <si>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</si>
  <si>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</si>
  <si>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</si>
  <si>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</si>
  <si>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</si>
  <si>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</si>
  <si>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</si>
  <si>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</si>
  <si>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</si>
  <si>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</si>
  <si>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</si>
  <si>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</si>
  <si>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</si>
  <si>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</si>
  <si>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</si>
  <si>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</si>
  <si>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</si>
  <si>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</si>
  <si>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</si>
  <si>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</si>
  <si>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</si>
  <si>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</si>
  <si>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</si>
  <si>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</si>
  <si>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</si>
  <si>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</si>
  <si>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</si>
  <si>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</si>
  <si>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</si>
  <si>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</si>
  <si>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</si>
  <si>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</si>
  <si>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</si>
  <si>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</si>
  <si>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</si>
  <si>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</si>
  <si>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</si>
  <si>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</si>
  <si>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</si>
  <si>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</si>
  <si>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</si>
  <si>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</si>
  <si>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</si>
  <si>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</si>
  <si>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</si>
  <si>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</si>
  <si>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</si>
  <si>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</si>
  <si>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</si>
  <si>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</si>
  <si>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</si>
  <si>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</si>
  <si>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</si>
  <si>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</si>
  <si>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</si>
  <si>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</si>
  <si>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</si>
  <si>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</si>
  <si>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</si>
  <si>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</si>
  <si>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</si>
  <si>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</si>
  <si>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</si>
  <si>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</si>
  <si>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</si>
  <si>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</si>
  <si>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</si>
  <si>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</si>
  <si>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</si>
  <si>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</si>
  <si>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</si>
  <si>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</si>
  <si>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</si>
  <si>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</si>
  <si>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</si>
  <si>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</si>
  <si>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</si>
  <si>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</si>
  <si>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</si>
  <si>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</si>
  <si>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</si>
  <si>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</si>
  <si>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</si>
  <si>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</si>
  <si>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</si>
  <si>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</si>
  <si>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</si>
  <si>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</si>
  <si>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</si>
  <si>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</si>
  <si>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</si>
  <si>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</si>
  <si>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</si>
  <si>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</si>
  <si>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</si>
  <si>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</si>
  <si>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</si>
  <si>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</si>
  <si>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</si>
  <si>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</si>
  <si>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</si>
  <si>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</si>
  <si>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</si>
  <si>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</si>
  <si>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</si>
  <si>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</si>
  <si>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</si>
  <si>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</si>
  <si>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</si>
  <si>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</si>
  <si>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</si>
  <si>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</si>
  <si>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</si>
  <si>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</si>
  <si>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</si>
  <si>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</si>
  <si>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</si>
  <si>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</si>
  <si>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</si>
  <si>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</si>
  <si>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</si>
  <si>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</si>
  <si>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</si>
  <si>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</si>
  <si>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</si>
  <si>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</si>
  <si>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</si>
  <si>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</si>
  <si>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</si>
  <si>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</si>
  <si>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</si>
  <si>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</si>
  <si>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</si>
  <si>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</si>
  <si>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</si>
  <si>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</si>
  <si>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</si>
  <si>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</si>
  <si>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</si>
  <si>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</si>
  <si>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</si>
  <si>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</si>
  <si>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</si>
  <si>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</si>
  <si>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</si>
  <si>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</si>
  <si>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</si>
  <si>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</si>
  <si>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</si>
  <si>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</si>
  <si>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</si>
  <si>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</si>
  <si>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</si>
  <si>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</si>
  <si>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</si>
  <si>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</si>
  <si>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</si>
  <si>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</si>
  <si>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</si>
  <si>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</si>
  <si>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</si>
  <si>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</si>
  <si>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</si>
  <si>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</si>
  <si>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</si>
  <si>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</si>
  <si>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</si>
  <si>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</si>
  <si>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</si>
  <si>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</si>
  <si>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</si>
  <si>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</si>
  <si>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</si>
  <si>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</si>
  <si>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</si>
  <si>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</si>
  <si>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</si>
  <si>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</si>
  <si>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</si>
  <si>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</si>
  <si>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</si>
  <si>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</si>
  <si>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</si>
  <si>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</si>
  <si>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</si>
  <si>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</si>
  <si>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</si>
  <si>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</si>
  <si>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</si>
  <si>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</si>
  <si>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</si>
  <si>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</si>
  <si>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</si>
  <si>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</si>
  <si>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</si>
  <si>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</si>
  <si>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</si>
  <si>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</si>
  <si>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</si>
  <si>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</si>
  <si>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</si>
  <si>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</si>
  <si>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</si>
  <si>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</si>
  <si>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</si>
  <si>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</si>
  <si>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</si>
  <si>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</si>
  <si>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</si>
  <si>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</si>
  <si>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</si>
  <si>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</si>
  <si>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</si>
  <si>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</si>
  <si>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</si>
  <si>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</si>
  <si>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</si>
  <si>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</si>
  <si>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</si>
  <si>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</si>
  <si>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</si>
  <si>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</si>
  <si>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</si>
  <si>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</si>
  <si>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</si>
  <si>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</si>
  <si>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</si>
  <si>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</si>
  <si>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</si>
  <si>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</si>
  <si>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</si>
  <si>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</si>
  <si>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</si>
  <si>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</si>
  <si>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</si>
  <si>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</si>
  <si>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</si>
  <si>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</si>
  <si>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</si>
  <si>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</si>
  <si>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</si>
  <si>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</si>
  <si>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</si>
  <si>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</si>
  <si>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</si>
  <si>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</si>
  <si>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</si>
  <si>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</si>
  <si>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</si>
  <si>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</si>
  <si>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</si>
  <si>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</si>
  <si>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</si>
  <si>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</si>
  <si>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</si>
  <si>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</si>
  <si>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</si>
  <si>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</si>
  <si>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</si>
  <si>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</si>
  <si>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</si>
  <si>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</si>
  <si>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</si>
  <si>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</si>
  <si>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</si>
  <si>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</si>
  <si>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</si>
  <si>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</si>
  <si>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</si>
  <si>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</si>
  <si>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</si>
  <si>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</si>
  <si>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</si>
  <si>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</si>
  <si>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</si>
  <si>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</si>
  <si>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</si>
  <si>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</si>
  <si>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</si>
  <si>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</si>
  <si>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</si>
  <si>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</si>
  <si>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</si>
  <si>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</si>
  <si>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</si>
  <si>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</si>
  <si>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</si>
  <si>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</si>
  <si>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</si>
  <si>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</si>
  <si>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</si>
  <si>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</si>
  <si>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</si>
  <si>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</si>
  <si>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</si>
  <si>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</si>
  <si>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</si>
  <si>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</si>
  <si>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</si>
  <si>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</si>
  <si>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</si>
  <si>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</si>
  <si>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</si>
  <si>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</si>
  <si>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</si>
  <si>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</si>
  <si>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</si>
  <si>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</si>
  <si>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</si>
  <si>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</si>
  <si>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</si>
  <si>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</si>
  <si>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</si>
  <si>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</si>
  <si>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</si>
  <si>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</si>
  <si>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</si>
  <si>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</si>
  <si>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</si>
  <si>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</si>
  <si>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</si>
  <si>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</si>
  <si>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</si>
  <si>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</si>
  <si>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</si>
  <si>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</si>
  <si>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</si>
  <si>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</si>
  <si>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</si>
  <si>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</si>
  <si>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</si>
  <si>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</si>
  <si>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</si>
  <si>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</si>
  <si>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</si>
  <si>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</si>
  <si>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</si>
  <si>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</si>
  <si>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</si>
  <si>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</si>
  <si>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</si>
  <si>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</si>
  <si>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</si>
  <si>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</si>
  <si>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</si>
  <si>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</si>
  <si>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</si>
  <si>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</si>
  <si>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</si>
  <si>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</si>
  <si>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</si>
  <si>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</si>
  <si>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</si>
  <si>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</si>
  <si>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</si>
  <si>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</si>
  <si>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</si>
  <si>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</si>
  <si>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</si>
  <si>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</si>
  <si>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</si>
  <si>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</si>
  <si>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</si>
  <si>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</si>
  <si>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</si>
  <si>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</si>
  <si>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</si>
  <si>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</si>
  <si>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</si>
  <si>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</si>
  <si>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</si>
  <si>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</si>
  <si>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</si>
  <si>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</si>
  <si>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</si>
  <si>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</si>
  <si>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</si>
  <si>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</si>
  <si>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</si>
  <si>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</si>
  <si>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</si>
  <si>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</si>
  <si>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</si>
  <si>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</si>
  <si>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</si>
  <si>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</si>
  <si>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</si>
  <si>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</si>
  <si>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</si>
  <si>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</si>
  <si>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</si>
  <si>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</si>
  <si>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</si>
  <si>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</si>
  <si>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</si>
  <si>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</si>
  <si>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</si>
  <si>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</si>
  <si>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</si>
  <si>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</si>
  <si>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</si>
  <si>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</si>
  <si>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</si>
  <si>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</si>
  <si>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</si>
  <si>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</si>
  <si>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</si>
  <si>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</si>
  <si>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</si>
  <si>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</si>
  <si>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</si>
  <si>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</si>
  <si>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</si>
  <si>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</si>
  <si>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</si>
  <si>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</si>
  <si>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</si>
  <si>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</si>
  <si>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</si>
  <si>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</si>
  <si>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</si>
  <si>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</si>
  <si>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</si>
  <si>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</si>
  <si>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</si>
  <si>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</si>
  <si>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</si>
  <si>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</si>
  <si>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</si>
  <si>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</si>
  <si>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</si>
  <si>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</si>
  <si>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</si>
  <si>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</si>
  <si>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</si>
  <si>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</si>
  <si>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</si>
  <si>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</si>
  <si>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</si>
  <si>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</si>
  <si>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</si>
  <si>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</si>
  <si>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</si>
  <si>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</si>
  <si>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</si>
  <si>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</si>
  <si>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</si>
  <si>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</si>
  <si>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</si>
  <si>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</si>
  <si>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</si>
  <si>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</si>
  <si>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</si>
  <si>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</si>
  <si>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</si>
  <si>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</si>
  <si>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</si>
  <si>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</si>
  <si>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</si>
  <si>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</si>
  <si>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</si>
  <si>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</si>
  <si>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</si>
  <si>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</si>
  <si>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</si>
  <si>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</si>
  <si>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</si>
  <si>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</si>
  <si>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</si>
  <si>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</si>
  <si>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</si>
  <si>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</si>
  <si>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</si>
  <si>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</si>
  <si>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</si>
  <si>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</si>
  <si>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</si>
  <si>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</si>
  <si>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</si>
  <si>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</si>
  <si>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</si>
  <si>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</si>
  <si>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</si>
  <si>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</si>
  <si>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</si>
  <si>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</si>
  <si>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</si>
  <si>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</si>
  <si>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</si>
  <si>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</si>
  <si>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</si>
  <si>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</si>
  <si>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</si>
  <si>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</si>
  <si>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</si>
  <si>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</si>
  <si>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</si>
  <si>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</si>
  <si>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</si>
  <si>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</si>
  <si>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</si>
  <si>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</si>
  <si>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</si>
  <si>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</si>
  <si>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</si>
  <si>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</si>
  <si>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</si>
  <si>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</si>
  <si>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</si>
  <si>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</si>
  <si>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</si>
  <si>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</si>
  <si>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</si>
  <si>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</si>
  <si>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</si>
  <si>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</si>
  <si>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</si>
  <si>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</si>
  <si>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</si>
  <si>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</si>
  <si>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</si>
  <si>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</si>
  <si>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</si>
  <si>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</si>
  <si>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</si>
  <si>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</si>
  <si>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</si>
  <si>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</si>
  <si>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</si>
  <si>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</si>
  <si>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</si>
  <si>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</si>
  <si>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</si>
  <si>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</si>
  <si>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</si>
  <si>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</si>
  <si>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</si>
  <si>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</si>
  <si>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</si>
  <si>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</si>
  <si>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</si>
  <si>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</si>
  <si>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</si>
  <si>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</si>
  <si>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</si>
  <si>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</si>
  <si>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</si>
  <si>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</si>
  <si>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</si>
  <si>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</si>
  <si>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</si>
  <si>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</si>
  <si>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</si>
  <si>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Вид на отчета: неконсолидиран</t>
  </si>
  <si>
    <t>31.12.2009 г.</t>
  </si>
  <si>
    <t>Дата на съставяне: 22.01.2010г.</t>
  </si>
  <si>
    <t>22.01.2010г.</t>
  </si>
  <si>
    <t xml:space="preserve">Дата на съставяне: 22.01.2010   г.                                   </t>
  </si>
  <si>
    <t xml:space="preserve">Дата  на съставяне:22.01.2010г.                                                                                                                               </t>
  </si>
  <si>
    <t xml:space="preserve">Дата на съставяне:22.01.2010г.                    </t>
  </si>
  <si>
    <t>неконсолидиран-предварителен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</si>
</sst>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52">
      <selection activeCell="H74" sqref="H74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875</v>
      </c>
      <c r="F3" s="160" t="s">
        <v>2</v>
      </c>
      <c r="G3" s="128"/>
      <c r="H3" s="371">
        <v>131158049</v>
      </c>
    </row>
    <row r="4" spans="1:8" ht="15">
      <c r="A4" s="572" t="s">
        <v>876</v>
      </c>
      <c r="B4" s="578"/>
      <c r="C4" s="578"/>
      <c r="D4" s="578"/>
      <c r="E4" s="414" t="s">
        <v>884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878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1214</v>
      </c>
      <c r="D11" s="482">
        <v>1214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>
        <v>3943</v>
      </c>
      <c r="D17" s="482">
        <v>3593</v>
      </c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5157</v>
      </c>
      <c r="D19" s="481">
        <f>SUM(D11:D18)</f>
        <v>4807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>
        <v>4696</v>
      </c>
      <c r="D20" s="482">
        <v>6444</v>
      </c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0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1266</v>
      </c>
      <c r="H27" s="490">
        <f>SUM(H28:H30)</f>
        <v>216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>
        <v>1431</v>
      </c>
      <c r="H28" s="487">
        <v>381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-165</v>
      </c>
      <c r="H29" s="489">
        <v>-165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535</v>
      </c>
      <c r="H31" s="487">
        <v>1300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1801</v>
      </c>
      <c r="H33" s="490">
        <f>H27+H31+H32</f>
        <v>1516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3404</v>
      </c>
      <c r="H36" s="490">
        <f>H25+H17+H33</f>
        <v>3119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0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0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9853</v>
      </c>
      <c r="D55" s="481">
        <f>D19+D20+D21+D27+D32+D45+D51+D53+D54</f>
        <v>11251</v>
      </c>
      <c r="E55" s="180" t="s">
        <v>171</v>
      </c>
      <c r="F55" s="197" t="s">
        <v>172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>
        <v>474</v>
      </c>
      <c r="D59" s="482">
        <v>0</v>
      </c>
      <c r="E59" s="192" t="s">
        <v>180</v>
      </c>
      <c r="F59" s="185" t="s">
        <v>181</v>
      </c>
      <c r="G59" s="487">
        <v>360</v>
      </c>
      <c r="H59" s="487">
        <v>400</v>
      </c>
      <c r="M59" s="120"/>
    </row>
    <row r="60" spans="1:8" ht="15">
      <c r="A60" s="178" t="s">
        <v>182</v>
      </c>
      <c r="B60" s="184" t="s">
        <v>183</v>
      </c>
      <c r="C60" s="482">
        <v>0</v>
      </c>
      <c r="D60" s="482">
        <v>0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0</v>
      </c>
      <c r="D61" s="482">
        <v>0</v>
      </c>
      <c r="E61" s="186" t="s">
        <v>188</v>
      </c>
      <c r="F61" s="206" t="s">
        <v>189</v>
      </c>
      <c r="G61" s="490">
        <f>SUM(G62:G68)</f>
        <v>2598</v>
      </c>
      <c r="H61" s="490">
        <f>SUM(H62:H68)</f>
        <v>3202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973</v>
      </c>
      <c r="H62" s="487">
        <v>1390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474</v>
      </c>
      <c r="D64" s="481">
        <f>SUM(D58:D63)</f>
        <v>0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1604</v>
      </c>
      <c r="H65" s="487">
        <v>1803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1</v>
      </c>
      <c r="H66" s="487">
        <v>7</v>
      </c>
    </row>
    <row r="67" spans="1:8" ht="15">
      <c r="A67" s="178" t="s">
        <v>206</v>
      </c>
      <c r="B67" s="184" t="s">
        <v>207</v>
      </c>
      <c r="C67" s="482">
        <v>0</v>
      </c>
      <c r="D67" s="482"/>
      <c r="E67" s="180" t="s">
        <v>208</v>
      </c>
      <c r="F67" s="185" t="s">
        <v>209</v>
      </c>
      <c r="G67" s="487"/>
      <c r="H67" s="487">
        <v>1</v>
      </c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>
        <v>20</v>
      </c>
      <c r="H68" s="487">
        <v>1</v>
      </c>
    </row>
    <row r="69" spans="1:8" ht="15">
      <c r="A69" s="178" t="s">
        <v>214</v>
      </c>
      <c r="B69" s="184" t="s">
        <v>215</v>
      </c>
      <c r="C69" s="482">
        <v>4</v>
      </c>
      <c r="D69" s="482">
        <v>0</v>
      </c>
      <c r="E69" s="192" t="s">
        <v>77</v>
      </c>
      <c r="F69" s="185" t="s">
        <v>216</v>
      </c>
      <c r="G69" s="487">
        <f>3951+3</f>
        <v>3954</v>
      </c>
      <c r="H69" s="487">
        <v>3951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6912</v>
      </c>
      <c r="H71" s="501">
        <f>H59+H60+H61+H69+H70</f>
        <v>7553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>
        <v>16</v>
      </c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/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47</v>
      </c>
      <c r="D75" s="481">
        <f>SUM(D67:D74)</f>
        <v>59</v>
      </c>
      <c r="E75" s="192" t="s">
        <v>159</v>
      </c>
      <c r="F75" s="188" t="s">
        <v>233</v>
      </c>
      <c r="G75" s="487">
        <v>247</v>
      </c>
      <c r="H75" s="487">
        <v>1050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7159</v>
      </c>
      <c r="H79" s="508">
        <f>H71+H74+H75+H76</f>
        <v>8603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3</v>
      </c>
      <c r="D87" s="482">
        <v>5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13</v>
      </c>
      <c r="D88" s="482">
        <v>144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16</v>
      </c>
      <c r="D91" s="481">
        <f>SUM(D87:D90)</f>
        <v>149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>
        <v>173</v>
      </c>
      <c r="D92" s="482">
        <v>263</v>
      </c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710</v>
      </c>
      <c r="D93" s="481">
        <f>D64+D75+D84+D91+D92</f>
        <v>471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10563</v>
      </c>
      <c r="D94" s="486">
        <f>D93+D55</f>
        <v>11722</v>
      </c>
      <c r="E94" s="362" t="s">
        <v>269</v>
      </c>
      <c r="F94" s="217" t="s">
        <v>270</v>
      </c>
      <c r="G94" s="525">
        <f>G36+G39+G55+G79</f>
        <v>10563</v>
      </c>
      <c r="H94" s="525">
        <f>H36+H39+H55+H79</f>
        <v>11722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879</v>
      </c>
      <c r="B98" s="349"/>
      <c r="C98" s="576" t="s">
        <v>272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856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1">
      <selection activeCell="G12" sqref="G12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274</v>
      </c>
      <c r="B3" s="581" t="str">
        <f>'справка №1-БАЛАНС'!E4</f>
        <v>неконсолидиран-предварителен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31.12.2009 г.</v>
      </c>
      <c r="C4" s="582"/>
      <c r="D4" s="582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>
        <v>1</v>
      </c>
      <c r="D9" s="514">
        <v>2</v>
      </c>
      <c r="E9" s="225" t="s">
        <v>284</v>
      </c>
      <c r="F9" s="458" t="s">
        <v>285</v>
      </c>
      <c r="G9" s="523">
        <v>331</v>
      </c>
      <c r="H9" s="523">
        <v>0</v>
      </c>
    </row>
    <row r="10" spans="1:8" ht="12">
      <c r="A10" s="225" t="s">
        <v>286</v>
      </c>
      <c r="B10" s="226" t="s">
        <v>287</v>
      </c>
      <c r="C10" s="514">
        <v>139</v>
      </c>
      <c r="D10" s="514">
        <v>160</v>
      </c>
      <c r="E10" s="225" t="s">
        <v>288</v>
      </c>
      <c r="F10" s="458" t="s">
        <v>289</v>
      </c>
      <c r="G10" s="523">
        <v>0</v>
      </c>
      <c r="H10" s="523">
        <v>0</v>
      </c>
    </row>
    <row r="11" spans="1:8" ht="12">
      <c r="A11" s="225" t="s">
        <v>290</v>
      </c>
      <c r="B11" s="226" t="s">
        <v>291</v>
      </c>
      <c r="C11" s="514">
        <v>0</v>
      </c>
      <c r="D11" s="514">
        <v>2</v>
      </c>
      <c r="E11" s="227" t="s">
        <v>292</v>
      </c>
      <c r="F11" s="458" t="s">
        <v>293</v>
      </c>
      <c r="G11" s="523">
        <v>0</v>
      </c>
      <c r="H11" s="523">
        <v>50</v>
      </c>
    </row>
    <row r="12" spans="1:8" ht="12">
      <c r="A12" s="225" t="s">
        <v>294</v>
      </c>
      <c r="B12" s="226" t="s">
        <v>295</v>
      </c>
      <c r="C12" s="514">
        <v>57</v>
      </c>
      <c r="D12" s="514">
        <v>47</v>
      </c>
      <c r="E12" s="227" t="s">
        <v>77</v>
      </c>
      <c r="F12" s="458" t="s">
        <v>296</v>
      </c>
      <c r="G12" s="523">
        <v>3485</v>
      </c>
      <c r="H12" s="523">
        <v>2451</v>
      </c>
    </row>
    <row r="13" spans="1:18" ht="12">
      <c r="A13" s="225" t="s">
        <v>297</v>
      </c>
      <c r="B13" s="226" t="s">
        <v>298</v>
      </c>
      <c r="C13" s="514">
        <v>11</v>
      </c>
      <c r="D13" s="514">
        <v>7</v>
      </c>
      <c r="E13" s="228" t="s">
        <v>50</v>
      </c>
      <c r="F13" s="459" t="s">
        <v>299</v>
      </c>
      <c r="G13" s="522">
        <f>SUM(G9:G12)</f>
        <v>3816</v>
      </c>
      <c r="H13" s="522">
        <f>SUM(H9:H12)</f>
        <v>2501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>
        <v>1260</v>
      </c>
      <c r="D14" s="514">
        <v>651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0</v>
      </c>
      <c r="D15" s="515">
        <v>0</v>
      </c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1762</v>
      </c>
      <c r="D16" s="515">
        <v>299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1748</v>
      </c>
      <c r="D17" s="516">
        <v>282</v>
      </c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3230</v>
      </c>
      <c r="D19" s="517">
        <f>SUM(D9:D15)+D16</f>
        <v>1168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>
        <v>50</v>
      </c>
      <c r="D22" s="514">
        <v>31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>
        <v>1</v>
      </c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>
        <v>1</v>
      </c>
      <c r="D25" s="514">
        <v>1</v>
      </c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51</v>
      </c>
      <c r="D26" s="517">
        <f>SUM(D22:D25)</f>
        <v>33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3281</v>
      </c>
      <c r="D28" s="513">
        <f>D26+D19</f>
        <v>1201</v>
      </c>
      <c r="E28" s="97" t="s">
        <v>338</v>
      </c>
      <c r="F28" s="461" t="s">
        <v>339</v>
      </c>
      <c r="G28" s="522">
        <f>G13+G15+G24</f>
        <v>3816</v>
      </c>
      <c r="H28" s="522">
        <f>H13+H15+H24</f>
        <v>2501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535</v>
      </c>
      <c r="D30" s="513">
        <f>IF((H28-D28)&gt;0,H28-D28,0)</f>
        <v>1300</v>
      </c>
      <c r="E30" s="97" t="s">
        <v>342</v>
      </c>
      <c r="F30" s="461" t="s">
        <v>343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3281</v>
      </c>
      <c r="D33" s="517">
        <f>D28+D31+D32</f>
        <v>1201</v>
      </c>
      <c r="E33" s="97" t="s">
        <v>352</v>
      </c>
      <c r="F33" s="461" t="s">
        <v>353</v>
      </c>
      <c r="G33" s="522">
        <f>G32+G31+G28</f>
        <v>3816</v>
      </c>
      <c r="H33" s="522">
        <f>H32+H31+H28</f>
        <v>2501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535</v>
      </c>
      <c r="D34" s="513">
        <f>IF((H33-D33)&gt;0,H33-D33,0)</f>
        <v>1300</v>
      </c>
      <c r="E34" s="98" t="s">
        <v>356</v>
      </c>
      <c r="F34" s="461" t="s">
        <v>357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535</v>
      </c>
      <c r="D39" s="520">
        <f>+IF((H33-D33-D35)&gt;0,H33-D33-D35,0)</f>
        <v>1300</v>
      </c>
      <c r="E39" s="240" t="s">
        <v>368</v>
      </c>
      <c r="F39" s="464" t="s">
        <v>369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535</v>
      </c>
      <c r="D41" s="511">
        <f>IF(H39=0,IF(D39-D40&gt;0,D39-D40+H40,0),IF(H39-H40&lt;0,H40-H39+D39,0))</f>
        <v>1300</v>
      </c>
      <c r="E41" s="97" t="s">
        <v>375</v>
      </c>
      <c r="F41" s="476" t="s">
        <v>376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3816</v>
      </c>
      <c r="D42" s="522">
        <f>D33+D35+D39</f>
        <v>2501</v>
      </c>
      <c r="E42" s="98" t="s">
        <v>379</v>
      </c>
      <c r="F42" s="99" t="s">
        <v>380</v>
      </c>
      <c r="G42" s="522">
        <f>G39+G33</f>
        <v>3816</v>
      </c>
      <c r="H42" s="522">
        <f>H39+H33</f>
        <v>2501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880</v>
      </c>
      <c r="C48" s="345" t="s">
        <v>381</v>
      </c>
      <c r="D48" s="579" t="s">
        <v>864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80" t="s">
        <v>872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0">
      <selection activeCell="G30" sqref="G30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877</v>
      </c>
      <c r="B5" s="380" t="str">
        <f>'справка №1-БАЛАНС'!E4</f>
        <v>неконсолидиран-предварителен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31.12.2009 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445</v>
      </c>
      <c r="D10" s="526">
        <v>1255</v>
      </c>
      <c r="E10" s="100"/>
    </row>
    <row r="11" spans="1:12" ht="12">
      <c r="A11" s="256" t="s">
        <v>388</v>
      </c>
      <c r="B11" s="257" t="s">
        <v>389</v>
      </c>
      <c r="C11" s="526">
        <v>-126</v>
      </c>
      <c r="D11" s="526">
        <v>-1590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-72</v>
      </c>
      <c r="D13" s="526">
        <v>-42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-30</v>
      </c>
      <c r="D14" s="526">
        <v>-65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>
        <v>-1</v>
      </c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-13</v>
      </c>
      <c r="D19" s="526">
        <v>-36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204</v>
      </c>
      <c r="D20" s="527">
        <f>SUM(D10:D19)</f>
        <v>-479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>
        <v>-838</v>
      </c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>
        <v>756</v>
      </c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-82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17</v>
      </c>
      <c r="D36" s="526">
        <v>408</v>
      </c>
      <c r="E36" s="100"/>
    </row>
    <row r="37" spans="1:5" ht="12">
      <c r="A37" s="256" t="s">
        <v>437</v>
      </c>
      <c r="B37" s="257" t="s">
        <v>438</v>
      </c>
      <c r="C37" s="526">
        <v>-57</v>
      </c>
      <c r="D37" s="526">
        <v>-8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-51</v>
      </c>
      <c r="D39" s="526">
        <v>-31</v>
      </c>
      <c r="E39" s="100"/>
    </row>
    <row r="40" spans="1:5" ht="12">
      <c r="A40" s="256" t="s">
        <v>443</v>
      </c>
      <c r="B40" s="257" t="s">
        <v>444</v>
      </c>
      <c r="C40" s="526">
        <v>-246</v>
      </c>
      <c r="D40" s="526">
        <v>0</v>
      </c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-337</v>
      </c>
      <c r="D42" s="527">
        <f>SUM(D34:D41)</f>
        <v>369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-133</v>
      </c>
      <c r="D43" s="527">
        <f>D42+D32+D20</f>
        <v>-192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149</v>
      </c>
      <c r="D44" s="528">
        <v>341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16</v>
      </c>
      <c r="D45" s="527">
        <f>D44+D43</f>
        <v>149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16</v>
      </c>
      <c r="D46" s="529">
        <v>149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881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K25" sqref="K25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неконсолидиран-предварителен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31.12.2009 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/>
      <c r="I11" s="530">
        <f>'справка №1-БАЛАНС'!H28+'справка №1-БАЛАНС'!H31</f>
        <v>1681</v>
      </c>
      <c r="J11" s="530">
        <f>'справка №1-БАЛАНС'!H29+'справка №1-БАЛАНС'!H32</f>
        <v>-165</v>
      </c>
      <c r="K11" s="531"/>
      <c r="L11" s="530">
        <f>SUM(C11:K11)</f>
        <v>3119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1681</v>
      </c>
      <c r="J15" s="533">
        <f t="shared" si="2"/>
        <v>-165</v>
      </c>
      <c r="K15" s="533">
        <f t="shared" si="2"/>
        <v>0</v>
      </c>
      <c r="L15" s="530">
        <f t="shared" si="1"/>
        <v>3119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v>2283</v>
      </c>
      <c r="J16" s="538">
        <f>+'справка №1-БАЛАНС'!G32</f>
        <v>0</v>
      </c>
      <c r="K16" s="531"/>
      <c r="L16" s="530">
        <f t="shared" si="1"/>
        <v>2283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-250</v>
      </c>
      <c r="J17" s="539">
        <f>J18+J19</f>
        <v>0</v>
      </c>
      <c r="K17" s="539">
        <f t="shared" si="3"/>
        <v>0</v>
      </c>
      <c r="L17" s="530">
        <f t="shared" si="1"/>
        <v>-250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/>
      <c r="I18" s="531">
        <v>-250</v>
      </c>
      <c r="J18" s="531"/>
      <c r="K18" s="531"/>
      <c r="L18" s="530">
        <f t="shared" si="1"/>
        <v>-250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-1748</v>
      </c>
      <c r="J21" s="532">
        <f t="shared" si="4"/>
        <v>0</v>
      </c>
      <c r="K21" s="532">
        <f t="shared" si="4"/>
        <v>0</v>
      </c>
      <c r="L21" s="530">
        <f t="shared" si="1"/>
        <v>-1748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>
        <v>1748</v>
      </c>
      <c r="J23" s="540"/>
      <c r="K23" s="540"/>
      <c r="L23" s="530">
        <f t="shared" si="1"/>
        <v>1748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1966</v>
      </c>
      <c r="J29" s="532">
        <f t="shared" si="6"/>
        <v>-165</v>
      </c>
      <c r="K29" s="532">
        <f t="shared" si="6"/>
        <v>0</v>
      </c>
      <c r="L29" s="530">
        <f t="shared" si="1"/>
        <v>3404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1966</v>
      </c>
      <c r="J32" s="532">
        <f t="shared" si="7"/>
        <v>-165</v>
      </c>
      <c r="K32" s="532">
        <f t="shared" si="7"/>
        <v>0</v>
      </c>
      <c r="L32" s="530">
        <f t="shared" si="1"/>
        <v>3404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882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F16" sqref="F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383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31.12.2009 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3" t="s">
        <v>463</v>
      </c>
      <c r="B5" s="594"/>
      <c r="C5" s="597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60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603" t="s">
        <v>529</v>
      </c>
      <c r="R5" s="603" t="s">
        <v>530</v>
      </c>
    </row>
    <row r="6" spans="1:18" s="71" customFormat="1" ht="48">
      <c r="A6" s="595"/>
      <c r="B6" s="596"/>
      <c r="C6" s="598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60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604"/>
      <c r="R6" s="60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1214</v>
      </c>
      <c r="E9" s="541"/>
      <c r="F9" s="541"/>
      <c r="G9" s="542">
        <f>D9+E9-F9</f>
        <v>1214</v>
      </c>
      <c r="H9" s="541"/>
      <c r="I9" s="541"/>
      <c r="J9" s="542">
        <f>G9+H9-I9</f>
        <v>1214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1214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>
        <v>3593</v>
      </c>
      <c r="E15" s="543">
        <v>2084</v>
      </c>
      <c r="F15" s="543">
        <v>1734</v>
      </c>
      <c r="G15" s="542">
        <f t="shared" si="2"/>
        <v>3943</v>
      </c>
      <c r="H15" s="543"/>
      <c r="I15" s="543"/>
      <c r="J15" s="542">
        <f t="shared" si="3"/>
        <v>3943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3943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4808</v>
      </c>
      <c r="E17" s="544">
        <f>SUM(E9:E16)</f>
        <v>2084</v>
      </c>
      <c r="F17" s="544">
        <f>SUM(F9:F16)</f>
        <v>1734</v>
      </c>
      <c r="G17" s="542">
        <f t="shared" si="2"/>
        <v>5158</v>
      </c>
      <c r="H17" s="544">
        <f>SUM(H9:H16)</f>
        <v>0</v>
      </c>
      <c r="I17" s="544">
        <f>SUM(I9:I16)</f>
        <v>0</v>
      </c>
      <c r="J17" s="542">
        <f t="shared" si="3"/>
        <v>5158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5157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>
        <v>6444</v>
      </c>
      <c r="E18" s="545"/>
      <c r="F18" s="545"/>
      <c r="G18" s="542">
        <f t="shared" si="2"/>
        <v>6444</v>
      </c>
      <c r="H18" s="545"/>
      <c r="I18" s="545">
        <v>1748</v>
      </c>
      <c r="J18" s="542">
        <f t="shared" si="3"/>
        <v>4696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4696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11256</v>
      </c>
      <c r="E40" s="554">
        <f>E17+E18+E19+E25+E38+E39</f>
        <v>2084</v>
      </c>
      <c r="F40" s="554">
        <f aca="true" t="shared" si="13" ref="F40:R40">F17+F18+F19+F25+F38+F39</f>
        <v>1734</v>
      </c>
      <c r="G40" s="554">
        <f t="shared" si="13"/>
        <v>11606</v>
      </c>
      <c r="H40" s="554">
        <f t="shared" si="13"/>
        <v>0</v>
      </c>
      <c r="I40" s="554">
        <f t="shared" si="13"/>
        <v>1748</v>
      </c>
      <c r="J40" s="554">
        <f t="shared" si="13"/>
        <v>9858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9853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883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606"/>
      <c r="L44" s="606"/>
      <c r="M44" s="606"/>
      <c r="N44" s="606"/>
      <c r="O44" s="607" t="s">
        <v>869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61">
      <selection activeCell="F83" sqref="F83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31.12.2009 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0</v>
      </c>
      <c r="D24" s="563">
        <f>SUM(D25:D27)</f>
        <v>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/>
      <c r="D26" s="561"/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0</v>
      </c>
      <c r="D27" s="561">
        <v>0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>
        <v>4</v>
      </c>
      <c r="D29" s="561">
        <v>4</v>
      </c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0</v>
      </c>
      <c r="D38" s="563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/>
      <c r="D42" s="561"/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47</v>
      </c>
      <c r="D43" s="562">
        <f>D24+D28+D29+D31+D30+D32+D33+D38</f>
        <v>47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47</v>
      </c>
      <c r="D44" s="562">
        <f>D43+D21+D19+D9</f>
        <v>47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973</v>
      </c>
      <c r="D71" s="563">
        <f>SUM(D72:D74)</f>
        <v>973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963</v>
      </c>
      <c r="D72" s="561">
        <v>963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>
        <v>3</v>
      </c>
      <c r="D73" s="561">
        <v>3</v>
      </c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7</v>
      </c>
      <c r="D74" s="561">
        <v>7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360</v>
      </c>
      <c r="D75" s="562">
        <f>D76+D78</f>
        <v>360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>
        <v>360</v>
      </c>
      <c r="D76" s="561">
        <v>360</v>
      </c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1625</v>
      </c>
      <c r="D85" s="562">
        <f>SUM(D86:D90)+D94</f>
        <v>1625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1604</v>
      </c>
      <c r="D88" s="561">
        <v>1604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1</v>
      </c>
      <c r="D89" s="561">
        <v>1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20</v>
      </c>
      <c r="D90" s="562">
        <f>SUM(D91:D93)</f>
        <v>20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>
        <v>20</v>
      </c>
      <c r="D92" s="561">
        <v>20</v>
      </c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/>
      <c r="D94" s="561"/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3954</v>
      </c>
      <c r="D95" s="561">
        <v>3954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6912</v>
      </c>
      <c r="D96" s="562">
        <f>D85+D80+D75+D71+D95</f>
        <v>6912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6912</v>
      </c>
      <c r="D97" s="562">
        <f>D96+D68+D66</f>
        <v>6912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879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E39" sqref="E39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31.12.2009 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879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55" sqref="E155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31.12.2009 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879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2010-01-14T10:42:14Z</cp:lastPrinted>
  <dcterms:created xsi:type="dcterms:W3CDTF">2000-06-29T12:02:40Z</dcterms:created>
  <dcterms:modified xsi:type="dcterms:W3CDTF">2010-01-18T07:26:56Z</dcterms:modified>
  <cp:category/>
  <cp:version/>
  <cp:contentType/>
  <cp:contentStatus/>
</cp:coreProperties>
</file>