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8580" tabRatio="99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<sst xmlns="http://schemas.openxmlformats.org/spreadsheetml/2006/main" count="1075" uniqueCount="892">
  <si>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</si>
  <si>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</si>
  <si>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</si>
  <si>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</si>
  <si>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</si>
  <si>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</si>
  <si>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</si>
  <si>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</si>
  <si>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</si>
  <si>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</si>
  <si>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</si>
  <si>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</si>
  <si>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</si>
  <si>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</si>
  <si>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</si>
  <si>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</si>
  <si>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</si>
  <si>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</si>
  <si>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</si>
  <si>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</si>
  <si>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</si>
  <si>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</si>
  <si>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</si>
  <si>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</si>
  <si>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</si>
  <si>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</si>
  <si>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</si>
  <si>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</si>
  <si>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</si>
  <si>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</si>
  <si>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</si>
  <si>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</si>
  <si>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</si>
  <si>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</si>
  <si>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</si>
  <si>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</si>
  <si>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</si>
  <si>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</si>
  <si>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</si>
  <si>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</si>
  <si>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</si>
  <si>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</si>
  <si>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</si>
  <si>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</si>
  <si>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</si>
  <si>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</si>
  <si>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</si>
  <si>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</si>
  <si>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</si>
  <si>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</si>
  <si>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</si>
  <si>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</si>
  <si>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</si>
  <si>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</si>
  <si>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</si>
  <si>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</si>
  <si>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</si>
  <si>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</si>
  <si>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</si>
  <si>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</si>
  <si>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</si>
  <si>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</si>
  <si>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</si>
  <si>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</si>
  <si>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</si>
  <si>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</si>
  <si>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</si>
  <si>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</si>
  <si>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</si>
  <si>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</si>
  <si>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</si>
  <si>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</si>
  <si>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</si>
  <si>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</si>
  <si>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</si>
  <si>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</si>
  <si>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</si>
  <si>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</si>
  <si>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</si>
  <si>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</si>
  <si>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</si>
  <si>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</si>
  <si>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</si>
  <si>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</si>
  <si>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</si>
  <si>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</si>
  <si>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</si>
  <si>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</si>
  <si>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</si>
  <si>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</si>
  <si>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</si>
  <si>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</si>
  <si>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</si>
  <si>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</si>
  <si>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</si>
  <si>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</si>
  <si>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</si>
  <si>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</si>
  <si>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</si>
  <si>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</si>
  <si>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</si>
  <si>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</si>
  <si>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</si>
  <si>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</si>
  <si>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</si>
  <si>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</si>
  <si>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</si>
  <si>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</si>
  <si>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</si>
  <si>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</si>
  <si>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</si>
  <si>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</si>
  <si>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</si>
  <si>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</si>
  <si>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</si>
  <si>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</si>
  <si>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</si>
  <si>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</si>
  <si>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</si>
  <si>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</si>
  <si>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</si>
  <si>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</si>
  <si>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</si>
  <si>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</si>
  <si>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</si>
  <si>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</si>
  <si>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</si>
  <si>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</si>
  <si>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</si>
  <si>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</si>
  <si>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</si>
  <si>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</si>
  <si>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</si>
  <si>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</si>
  <si>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</si>
  <si>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</si>
  <si>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</si>
  <si>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</si>
  <si>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</si>
  <si>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</si>
  <si>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</si>
  <si>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</si>
  <si>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</si>
  <si>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</si>
  <si>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</si>
  <si>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</si>
  <si>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</si>
  <si>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</si>
  <si>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</si>
  <si>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</si>
  <si>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</si>
  <si>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</si>
  <si>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</si>
  <si>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</si>
  <si>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</si>
  <si>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</si>
  <si>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</si>
  <si>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</si>
  <si>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</si>
  <si>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</si>
  <si>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</si>
  <si>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</si>
  <si>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</si>
  <si>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</si>
  <si>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</si>
  <si>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</si>
  <si>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</si>
  <si>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</si>
  <si>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</si>
  <si>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</si>
  <si>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</si>
  <si>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</si>
  <si>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</si>
  <si>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</si>
  <si>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</si>
  <si>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</si>
  <si>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</si>
  <si>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</si>
  <si>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</si>
  <si>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</si>
  <si>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</si>
  <si>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</si>
  <si>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</si>
  <si>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</si>
  <si>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</si>
  <si>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</si>
  <si>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</si>
  <si>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</si>
  <si>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</si>
  <si>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</si>
  <si>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</si>
  <si>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</si>
  <si>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</si>
  <si>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</si>
  <si>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</si>
  <si>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</si>
  <si>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</si>
  <si>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</si>
  <si>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</si>
  <si>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</si>
  <si>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</si>
  <si>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</si>
  <si>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</si>
  <si>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</si>
  <si>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</si>
  <si>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</si>
  <si>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</si>
  <si>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</si>
  <si>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</si>
  <si>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</si>
  <si>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</si>
  <si>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</si>
  <si>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</si>
  <si>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</si>
  <si>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</si>
  <si>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</si>
  <si>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</si>
  <si>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</si>
  <si>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</si>
  <si>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</si>
  <si>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</si>
  <si>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</si>
  <si>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</si>
  <si>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</si>
  <si>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</si>
  <si>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</si>
  <si>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</si>
  <si>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</si>
  <si>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</si>
  <si>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</si>
  <si>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</si>
  <si>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</si>
  <si>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</si>
  <si>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</si>
  <si>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</si>
  <si>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</si>
  <si>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</si>
  <si>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</si>
  <si>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</si>
  <si>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</si>
  <si>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</si>
  <si>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</si>
  <si>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</si>
  <si>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</si>
  <si>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</si>
  <si>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</si>
  <si>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</si>
  <si>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</si>
  <si>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</si>
  <si>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</si>
  <si>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</si>
  <si>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</si>
  <si>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</si>
  <si>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</si>
  <si>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</si>
  <si>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</si>
  <si>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</si>
  <si>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</si>
  <si>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</si>
  <si>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</si>
  <si>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</si>
  <si>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</si>
  <si>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</si>
  <si>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</si>
  <si>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</si>
  <si>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</si>
  <si>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</si>
  <si>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</si>
  <si>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</si>
  <si>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</si>
  <si>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</si>
  <si>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</si>
  <si>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</si>
  <si>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</si>
  <si>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</si>
  <si>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</si>
  <si>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</si>
  <si>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</si>
  <si>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</si>
  <si>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</si>
  <si>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</si>
  <si>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</si>
  <si>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</si>
  <si>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</si>
  <si>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</si>
  <si>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</si>
  <si>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</si>
  <si>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</si>
  <si>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</si>
  <si>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</si>
  <si>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</si>
  <si>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</si>
  <si>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</si>
  <si>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</si>
  <si>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</si>
  <si>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</si>
  <si>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</si>
  <si>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</si>
  <si>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</si>
  <si>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</si>
  <si>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</si>
  <si>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</si>
  <si>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</si>
  <si>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</si>
  <si>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</si>
  <si>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</si>
  <si>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</si>
  <si>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</si>
  <si>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</si>
  <si>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</si>
  <si>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</si>
  <si>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</si>
  <si>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</si>
  <si>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</si>
  <si>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</si>
  <si>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</si>
  <si>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</si>
  <si>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</si>
  <si>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</si>
  <si>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</si>
  <si>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</si>
  <si>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</si>
  <si>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</si>
  <si>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</si>
  <si>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</si>
  <si>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</si>
  <si>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</si>
  <si>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</si>
  <si>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</si>
  <si>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</si>
  <si>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</si>
  <si>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</si>
  <si>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</si>
  <si>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</si>
  <si>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</si>
  <si>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</si>
  <si>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</si>
  <si>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</si>
  <si>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</si>
  <si>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</si>
  <si>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</si>
  <si>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</si>
  <si>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</si>
  <si>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</si>
  <si>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</si>
  <si>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</si>
  <si>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</si>
  <si>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</si>
  <si>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</si>
  <si>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</si>
  <si>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</si>
  <si>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</si>
  <si>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</si>
  <si>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</si>
  <si>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</si>
  <si>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</si>
  <si>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</si>
  <si>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</si>
  <si>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</si>
  <si>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</si>
  <si>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</si>
  <si>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</si>
  <si>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</si>
  <si>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</si>
  <si>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</si>
  <si>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</si>
  <si>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</si>
  <si>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</si>
  <si>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</si>
  <si>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</si>
  <si>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</si>
  <si>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</si>
  <si>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</si>
  <si>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</si>
  <si>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</si>
  <si>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</si>
  <si>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</si>
  <si>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</si>
  <si>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</si>
  <si>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</si>
  <si>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</si>
  <si>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</si>
  <si>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</si>
  <si>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</si>
  <si>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</si>
  <si>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</si>
  <si>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</si>
  <si>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</si>
  <si>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</si>
  <si>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</si>
  <si>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</si>
  <si>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</si>
  <si>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</si>
  <si>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</si>
  <si>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</si>
  <si>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</si>
  <si>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</si>
  <si>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</si>
  <si>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</si>
  <si>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</si>
  <si>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</si>
  <si>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</si>
  <si>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</si>
  <si>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</si>
  <si>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</si>
  <si>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</si>
  <si>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</si>
  <si>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</si>
  <si>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</si>
  <si>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</si>
  <si>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</si>
  <si>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</si>
  <si>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</si>
  <si>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</si>
  <si>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</si>
  <si>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</si>
  <si>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</si>
  <si>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</si>
  <si>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</si>
  <si>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</si>
  <si>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</si>
  <si>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</si>
  <si>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</si>
  <si>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</si>
  <si>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</si>
  <si>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</si>
  <si>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</si>
  <si>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</si>
  <si>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</si>
  <si>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</si>
  <si>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</si>
  <si>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</si>
  <si>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</si>
  <si>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</si>
  <si>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</si>
  <si>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</si>
  <si>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</si>
  <si>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</si>
  <si>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</si>
  <si>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</si>
  <si>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</si>
  <si>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</si>
  <si>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</si>
  <si>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</si>
  <si>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</si>
  <si>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</si>
  <si>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</si>
  <si>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</si>
  <si>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</si>
  <si>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</si>
  <si>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</si>
  <si>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</si>
  <si>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</si>
  <si>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</si>
  <si>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</si>
  <si>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</si>
  <si>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</si>
  <si>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</si>
  <si>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</si>
  <si>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</si>
  <si>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</si>
  <si>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</si>
  <si>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</si>
  <si>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</si>
  <si>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</si>
  <si>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</si>
  <si>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</si>
  <si>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</si>
  <si>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</si>
  <si>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</si>
  <si>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</si>
  <si>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</si>
  <si>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</si>
  <si>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</si>
  <si>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</si>
  <si>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</si>
  <si>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</si>
  <si>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</si>
  <si>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</si>
  <si>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</si>
  <si>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</si>
  <si>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</si>
  <si>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</si>
  <si>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</si>
  <si>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</si>
  <si>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</si>
  <si>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</si>
  <si>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</si>
  <si>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</si>
  <si>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</si>
  <si>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</si>
  <si>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</si>
  <si>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</si>
  <si>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</si>
  <si>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</si>
  <si>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</si>
  <si>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</si>
  <si>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</si>
  <si>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</si>
  <si>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</si>
  <si>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</si>
  <si>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</si>
  <si>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</si>
  <si>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</si>
  <si>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</si>
  <si>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</si>
  <si>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</si>
  <si>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</si>
  <si>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</si>
  <si>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</si>
  <si>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</si>
  <si>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</si>
  <si>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</si>
  <si>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</si>
  <si>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</si>
  <si>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</si>
  <si>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</si>
  <si>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</si>
  <si>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</si>
  <si>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</si>
  <si>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</si>
  <si>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</si>
  <si>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</si>
  <si>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</si>
  <si>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</si>
  <si>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</si>
  <si>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</si>
  <si>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</si>
  <si>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</si>
  <si>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</si>
  <si>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</si>
  <si>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</si>
  <si>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</si>
  <si>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</si>
  <si>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</si>
  <si>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</si>
  <si>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</si>
  <si>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</si>
  <si>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</si>
  <si>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</si>
  <si>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</si>
  <si>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</si>
  <si>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</si>
  <si>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</si>
  <si>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</si>
  <si>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</si>
  <si>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</si>
  <si>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</si>
  <si>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</si>
  <si>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</si>
  <si>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</si>
  <si>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</si>
  <si>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</si>
  <si>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</si>
  <si>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</si>
  <si>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</si>
  <si>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</si>
  <si>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</si>
  <si>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</si>
  <si>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</si>
  <si>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</si>
  <si>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</si>
  <si>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</si>
  <si>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</si>
  <si>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</si>
  <si>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</si>
  <si>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</si>
  <si>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</si>
  <si>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</si>
  <si>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</si>
  <si>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</si>
  <si>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</si>
  <si>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</si>
  <si>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</si>
  <si>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</si>
  <si>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</si>
  <si>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</si>
  <si>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</si>
  <si>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</si>
  <si>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</si>
  <si>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</si>
  <si>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</si>
  <si>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</si>
  <si>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</si>
  <si>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</si>
  <si>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</si>
  <si>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</si>
  <si>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</si>
  <si>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</si>
  <si>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</si>
  <si>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</si>
  <si>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</si>
  <si>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</si>
  <si>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</si>
  <si>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</si>
  <si>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</si>
  <si>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</si>
  <si>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</si>
  <si>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</si>
  <si>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</si>
  <si>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</si>
  <si>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</si>
  <si>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</si>
  <si>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</si>
  <si>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</si>
  <si>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</si>
  <si>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</si>
  <si>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</si>
  <si>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</si>
  <si>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</si>
  <si>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</si>
  <si>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</si>
  <si>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</si>
  <si>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</si>
  <si>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</si>
  <si>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</si>
  <si>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</si>
  <si>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</si>
  <si>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</si>
  <si>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</si>
  <si>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</si>
  <si>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</si>
  <si>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</si>
  <si>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</si>
  <si>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</si>
  <si>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</si>
  <si>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</si>
  <si>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</si>
  <si>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</si>
  <si>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</si>
  <si>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</si>
  <si>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</si>
  <si>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</si>
  <si>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</si>
  <si>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</si>
  <si>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</si>
  <si>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</si>
  <si>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</si>
  <si>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</si>
  <si>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</si>
  <si>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</si>
  <si>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</si>
  <si>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</si>
  <si>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</si>
  <si>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</si>
  <si>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</si>
  <si>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</si>
  <si>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</si>
  <si>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</si>
  <si>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</si>
  <si>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</si>
  <si>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</si>
  <si>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</si>
  <si>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</si>
  <si>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</si>
  <si>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</si>
  <si>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</si>
  <si>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</si>
  <si>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</si>
  <si>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</si>
  <si>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</si>
  <si>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</si>
  <si>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</si>
  <si>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</si>
  <si>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</si>
  <si>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</si>
  <si>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</si>
  <si>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</si>
  <si>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</si>
  <si>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</si>
  <si>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</si>
  <si>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</si>
  <si>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</si>
  <si>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</si>
  <si>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</si>
  <si>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</si>
  <si>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</si>
  <si>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</si>
  <si>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</si>
  <si>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</si>
  <si>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</si>
  <si>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</si>
  <si>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</si>
  <si>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</si>
  <si>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</si>
  <si>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</si>
  <si>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</si>
  <si>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</si>
  <si>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</si>
  <si>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</si>
  <si>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</si>
  <si>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</si>
  <si>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</si>
  <si>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</si>
  <si>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</si>
  <si>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</si>
  <si>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</si>
  <si>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</si>
  <si>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</si>
  <si>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</si>
  <si>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</si>
  <si>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</si>
  <si>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</si>
  <si>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</si>
  <si>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</si>
  <si>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</si>
  <si>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</si>
  <si>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</si>
  <si>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</si>
  <si>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</si>
  <si>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</si>
  <si>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</si>
  <si>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</si>
  <si>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</si>
  <si>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</si>
  <si>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</si>
  <si>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</si>
  <si>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</si>
  <si>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</si>
  <si>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</si>
  <si>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</si>
  <si>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</si>
  <si>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</si>
  <si>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</si>
  <si>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</si>
  <si>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</si>
  <si>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</si>
  <si>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</si>
  <si>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</si>
  <si>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</si>
  <si>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</si>
  <si>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</si>
  <si>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</si>
  <si>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</si>
  <si>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</si>
  <si>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</si>
  <si>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</si>
  <si>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</si>
  <si>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</si>
  <si>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</si>
  <si>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</si>
  <si>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</si>
  <si>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</si>
  <si>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</si>
  <si>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</si>
  <si>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</si>
  <si>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</si>
  <si>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</si>
  <si>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</si>
  <si>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</si>
  <si>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</si>
  <si>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</si>
  <si>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</si>
  <si>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</si>
  <si>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</si>
  <si>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</si>
  <si>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</si>
  <si>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</si>
  <si>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</si>
  <si>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</si>
  <si>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</si>
  <si>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</si>
  <si>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</si>
  <si>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</si>
  <si>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</si>
  <si>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</si>
  <si>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</si>
  <si>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</si>
  <si>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</si>
  <si>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</si>
  <si>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</si>
  <si>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</si>
  <si>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</si>
  <si>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</si>
  <si>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</si>
  <si>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</si>
  <si>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</si>
  <si>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</si>
  <si>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</si>
  <si>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</si>
  <si>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</si>
  <si>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</si>
  <si>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</si>
  <si>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</si>
  <si>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</si>
  <si>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</si>
  <si>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</si>
  <si>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</si>
  <si>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</si>
  <si>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</si>
  <si>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</si>
  <si>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</si>
  <si>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</si>
  <si>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</si>
  <si>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</si>
  <si>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</si>
  <si>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</si>
  <si>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</si>
  <si>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</si>
  <si>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</si>
  <si>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</si>
  <si>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</si>
  <si>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</si>
  <si>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</si>
  <si>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</si>
  <si>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</si>
  <si>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</si>
  <si>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</si>
  <si>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</si>
  <si>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</si>
  <si>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</si>
  <si>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</si>
  <si>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</si>
  <si>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</si>
  <si>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</si>
  <si>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</si>
  <si>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</si>
  <si>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</si>
  <si>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</si>
  <si>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</si>
  <si>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</si>
  <si>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</si>
  <si>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</si>
  <si>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</si>
  <si>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</si>
  <si>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</si>
  <si>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</si>
  <si>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</si>
  <si>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</si>
  <si>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</si>
  <si>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</si>
  <si>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</si>
  <si>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</si>
  <si>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</si>
  <si>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</si>
  <si>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</si>
  <si>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</si>
  <si>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</si>
  <si>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</si>
  <si>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</si>
  <si>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</si>
  <si>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</si>
  <si>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</si>
  <si>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</si>
  <si>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</si>
  <si>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</si>
  <si>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</si>
  <si>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</si>
  <si>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</si>
  <si>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</si>
  <si>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</si>
  <si>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</si>
  <si>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</si>
  <si>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</si>
  <si>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</si>
  <si>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</si>
  <si>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</si>
  <si>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</si>
  <si>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</si>
  <si>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</si>
  <si>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</si>
  <si>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</si>
  <si>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СЛИВНИЦА 1968 АД </t>
  </si>
  <si>
    <t>НЕКОНСОЛИДИРАН</t>
  </si>
  <si>
    <t>Име на отчитащото се предприятие:   СЛИВНИЦА 1968 АД</t>
  </si>
  <si>
    <t xml:space="preserve">Вид на отчета: неконсолидиран </t>
  </si>
  <si>
    <t>ЕИК по БУЛСТАТ  122013955</t>
  </si>
  <si>
    <t>РГ-05-0403</t>
  </si>
  <si>
    <t>Име на отчитащото се предприятие: СЛИВНИЦА 1968 АД</t>
  </si>
  <si>
    <t>Вид на отчета: консолидиран/неконсолидиран            - НЕКОНСОЛИДИРАН</t>
  </si>
  <si>
    <t xml:space="preserve">РГ-05-0403    </t>
  </si>
  <si>
    <t xml:space="preserve">   СЛИВНИЦА 1968 АД </t>
  </si>
  <si>
    <t>ЕИК по БУЛСТАТ     122013955</t>
  </si>
  <si>
    <t>Име на отчитащото се предприятие:  СЛИВНИЦА 1968 АД</t>
  </si>
  <si>
    <t>СЛИВНИЦА 1968 АД</t>
  </si>
  <si>
    <t xml:space="preserve">Дата на съставяне   </t>
  </si>
  <si>
    <t>Отчетен период</t>
  </si>
  <si>
    <t>Дата на съставяне</t>
  </si>
  <si>
    <t xml:space="preserve">            </t>
  </si>
  <si>
    <t xml:space="preserve"> Дата на съставяне:</t>
  </si>
  <si>
    <t>24 10     2008</t>
  </si>
  <si>
    <t>01 01 2008  - 30 09 2008</t>
  </si>
  <si>
    <t xml:space="preserve"> 01 01 2008  - 30 09 2008</t>
  </si>
  <si>
    <t xml:space="preserve"> Дата на съставяне:               24 10 2008 </t>
  </si>
  <si>
    <t>01 01 2008          30 09 2008</t>
  </si>
  <si>
    <t xml:space="preserve"> ОТЧЕТЕН ПЕРИОД: 01.01.2008    30.09.2008Г.</t>
  </si>
  <si>
    <t>24 10 2008</t>
  </si>
  <si>
    <t>01 01 2008  -  30 09 2008</t>
  </si>
  <si>
    <t>24 10  08</t>
  </si>
  <si>
    <t>Дата на съставяне:</t>
  </si>
  <si>
    <t>01 01 2008 - 30 09 2008</t>
  </si>
  <si>
    <t>24 10 08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</si>
</sst>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81">
      <selection activeCell="G99" sqref="G99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28.5">
      <c r="A3" s="207" t="s">
        <v>1</v>
      </c>
      <c r="B3" s="585" t="s">
        <v>862</v>
      </c>
      <c r="C3" s="585"/>
      <c r="D3" s="585"/>
      <c r="E3" s="585"/>
      <c r="F3" s="277" t="s">
        <v>2</v>
      </c>
      <c r="G3" s="229"/>
      <c r="H3" s="229">
        <v>122013955</v>
      </c>
    </row>
    <row r="4" spans="1:8" ht="15">
      <c r="A4" s="587" t="s">
        <v>3</v>
      </c>
      <c r="B4" s="588"/>
      <c r="C4" s="588"/>
      <c r="D4" s="588"/>
      <c r="E4" s="570" t="s">
        <v>863</v>
      </c>
      <c r="F4" s="227" t="s">
        <v>4</v>
      </c>
      <c r="G4" s="228">
        <v>403</v>
      </c>
      <c r="H4" s="229"/>
    </row>
    <row r="5" spans="1:8" ht="15">
      <c r="A5" s="207" t="s">
        <v>881</v>
      </c>
      <c r="B5" s="585"/>
      <c r="C5" s="585"/>
      <c r="D5" s="585"/>
      <c r="E5" s="585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25.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29</v>
      </c>
      <c r="D12" s="208">
        <v>31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18</v>
      </c>
      <c r="D14" s="208">
        <v>19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52</v>
      </c>
      <c r="D19" s="212">
        <f>SUM(D11:D18)</f>
        <v>55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44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36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44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219</v>
      </c>
      <c r="H27" s="211">
        <f>SUM(H28:H30)</f>
        <v>226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-452</v>
      </c>
      <c r="H29" s="395">
        <v>-445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>
        <v>25</v>
      </c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/>
      <c r="H32" s="395">
        <v>-7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244</v>
      </c>
      <c r="H33" s="211">
        <f>H27+H31+H32</f>
        <v>219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850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>
        <v>6</v>
      </c>
      <c r="D35" s="208">
        <v>6</v>
      </c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391</v>
      </c>
      <c r="H36" s="211">
        <f>H25+H17+H33</f>
        <v>372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/>
      <c r="D38" s="208"/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25.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27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27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192</v>
      </c>
      <c r="D55" s="212">
        <f>D19+D20+D21+D27+D32+D45+D51+D53+D54</f>
        <v>195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>
        <v>2</v>
      </c>
      <c r="D58" s="208">
        <v>2</v>
      </c>
      <c r="E58" s="297" t="s">
        <v>127</v>
      </c>
      <c r="F58" s="332"/>
      <c r="G58" s="312"/>
      <c r="H58" s="211"/>
    </row>
    <row r="59" spans="1:13" ht="25.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>
        <v>6</v>
      </c>
      <c r="E61" s="303" t="s">
        <v>189</v>
      </c>
      <c r="F61" s="332" t="s">
        <v>190</v>
      </c>
      <c r="G61" s="211">
        <f>SUM(G62:G68)</f>
        <v>129</v>
      </c>
      <c r="H61" s="211">
        <f>SUM(H62:H68)</f>
        <v>135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2</v>
      </c>
      <c r="D64" s="212">
        <f>SUM(D58:D63)</f>
        <v>8</v>
      </c>
      <c r="E64" s="297" t="s">
        <v>200</v>
      </c>
      <c r="F64" s="302" t="s">
        <v>201</v>
      </c>
      <c r="G64" s="209">
        <v>23</v>
      </c>
      <c r="H64" s="209">
        <v>30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86</v>
      </c>
      <c r="H66" s="209">
        <v>72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10</v>
      </c>
      <c r="H67" s="209">
        <v>25</v>
      </c>
    </row>
    <row r="68" spans="1:8" ht="15">
      <c r="A68" s="295" t="s">
        <v>211</v>
      </c>
      <c r="B68" s="301" t="s">
        <v>212</v>
      </c>
      <c r="C68" s="208">
        <v>141</v>
      </c>
      <c r="D68" s="208">
        <v>142</v>
      </c>
      <c r="E68" s="297" t="s">
        <v>213</v>
      </c>
      <c r="F68" s="302" t="s">
        <v>214</v>
      </c>
      <c r="G68" s="209">
        <v>10</v>
      </c>
      <c r="H68" s="209">
        <v>8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>
        <v>11</v>
      </c>
    </row>
    <row r="70" spans="1:8" ht="25.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>
        <v>9</v>
      </c>
      <c r="E71" s="313" t="s">
        <v>46</v>
      </c>
      <c r="F71" s="333" t="s">
        <v>224</v>
      </c>
      <c r="G71" s="218">
        <f>G59+G60+G61+G69+G70</f>
        <v>129</v>
      </c>
      <c r="H71" s="218">
        <f>H59+H60+H61+H69+H70</f>
        <v>146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27">
      <c r="A74" s="295" t="s">
        <v>229</v>
      </c>
      <c r="B74" s="301" t="s">
        <v>230</v>
      </c>
      <c r="C74" s="208">
        <v>129</v>
      </c>
      <c r="D74" s="208">
        <v>130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270</v>
      </c>
      <c r="D75" s="212">
        <f>SUM(D67:D74)</f>
        <v>281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>
        <v>20</v>
      </c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129</v>
      </c>
      <c r="H79" s="219">
        <f>H71+H74+H75+H76</f>
        <v>166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54</v>
      </c>
      <c r="D87" s="208">
        <v>52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>
        <v>2</v>
      </c>
      <c r="D88" s="208">
        <v>2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56</v>
      </c>
      <c r="D91" s="212">
        <f>SUM(D87:D90)</f>
        <v>54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328</v>
      </c>
      <c r="D93" s="212">
        <f>D64+D75+D84+D91+D92</f>
        <v>343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268</v>
      </c>
      <c r="B94" s="348" t="s">
        <v>269</v>
      </c>
      <c r="C94" s="221">
        <f>C93+C55</f>
        <v>520</v>
      </c>
      <c r="D94" s="221">
        <f>D93+D55</f>
        <v>538</v>
      </c>
      <c r="E94" s="564" t="s">
        <v>270</v>
      </c>
      <c r="F94" s="349" t="s">
        <v>271</v>
      </c>
      <c r="G94" s="222">
        <f>G36+G39+G55+G79</f>
        <v>520</v>
      </c>
      <c r="H94" s="222">
        <f>H36+H39+H55+H79</f>
        <v>538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851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880</v>
      </c>
      <c r="C98" s="585" t="s">
        <v>273</v>
      </c>
      <c r="D98" s="585"/>
      <c r="E98" s="585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5" t="s">
        <v>856</v>
      </c>
      <c r="D100" s="586"/>
      <c r="E100" s="586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5">
      <selection activeCell="C43" sqref="C43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274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91" t="s">
        <v>862</v>
      </c>
      <c r="C2" s="591"/>
      <c r="D2" s="591"/>
      <c r="E2" s="591"/>
      <c r="F2" s="593" t="s">
        <v>2</v>
      </c>
      <c r="G2" s="593"/>
      <c r="H2" s="357">
        <v>122013955</v>
      </c>
    </row>
    <row r="3" spans="1:8" ht="15">
      <c r="A3" s="6" t="s">
        <v>275</v>
      </c>
      <c r="B3" s="591" t="s">
        <v>863</v>
      </c>
      <c r="C3" s="591"/>
      <c r="D3" s="591"/>
      <c r="E3" s="591"/>
      <c r="F3" s="578" t="s">
        <v>4</v>
      </c>
      <c r="G3" s="358">
        <v>403</v>
      </c>
      <c r="H3" s="358"/>
    </row>
    <row r="4" spans="1:8" ht="17.25" customHeight="1">
      <c r="A4" s="6" t="s">
        <v>5</v>
      </c>
      <c r="B4" s="592" t="s">
        <v>882</v>
      </c>
      <c r="C4" s="592"/>
      <c r="D4" s="592"/>
      <c r="E4" s="29"/>
      <c r="F4" s="355"/>
      <c r="G4" s="356"/>
      <c r="H4" s="359" t="s">
        <v>276</v>
      </c>
    </row>
    <row r="5" spans="1:8" ht="24">
      <c r="A5" s="360" t="s">
        <v>277</v>
      </c>
      <c r="B5" s="361" t="s">
        <v>8</v>
      </c>
      <c r="C5" s="360" t="s">
        <v>9</v>
      </c>
      <c r="D5" s="362" t="s">
        <v>13</v>
      </c>
      <c r="E5" s="360" t="s">
        <v>278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279</v>
      </c>
      <c r="B7" s="176"/>
      <c r="C7" s="87"/>
      <c r="D7" s="87"/>
      <c r="E7" s="176" t="s">
        <v>280</v>
      </c>
      <c r="F7" s="364"/>
      <c r="G7" s="90"/>
      <c r="H7" s="90"/>
    </row>
    <row r="8" spans="1:8" ht="12">
      <c r="A8" s="365" t="s">
        <v>281</v>
      </c>
      <c r="B8" s="365"/>
      <c r="C8" s="366"/>
      <c r="D8" s="85"/>
      <c r="E8" s="365" t="s">
        <v>282</v>
      </c>
      <c r="F8" s="364"/>
      <c r="G8" s="90"/>
      <c r="H8" s="90"/>
    </row>
    <row r="9" spans="1:8" ht="12">
      <c r="A9" s="367" t="s">
        <v>283</v>
      </c>
      <c r="B9" s="368" t="s">
        <v>284</v>
      </c>
      <c r="C9" s="81">
        <v>1</v>
      </c>
      <c r="D9" s="81">
        <v>1</v>
      </c>
      <c r="E9" s="367" t="s">
        <v>285</v>
      </c>
      <c r="F9" s="369" t="s">
        <v>286</v>
      </c>
      <c r="G9" s="89"/>
      <c r="H9" s="89"/>
    </row>
    <row r="10" spans="1:8" ht="12">
      <c r="A10" s="367" t="s">
        <v>287</v>
      </c>
      <c r="B10" s="368" t="s">
        <v>288</v>
      </c>
      <c r="C10" s="81">
        <v>1</v>
      </c>
      <c r="D10" s="81">
        <v>6</v>
      </c>
      <c r="E10" s="367" t="s">
        <v>289</v>
      </c>
      <c r="F10" s="369" t="s">
        <v>290</v>
      </c>
      <c r="G10" s="89"/>
      <c r="H10" s="89"/>
    </row>
    <row r="11" spans="1:8" ht="12">
      <c r="A11" s="367" t="s">
        <v>291</v>
      </c>
      <c r="B11" s="368" t="s">
        <v>292</v>
      </c>
      <c r="C11" s="81">
        <v>3</v>
      </c>
      <c r="D11" s="81">
        <v>4</v>
      </c>
      <c r="E11" s="370" t="s">
        <v>293</v>
      </c>
      <c r="F11" s="369" t="s">
        <v>294</v>
      </c>
      <c r="G11" s="89"/>
      <c r="H11" s="89"/>
    </row>
    <row r="12" spans="1:8" ht="12">
      <c r="A12" s="367" t="s">
        <v>295</v>
      </c>
      <c r="B12" s="368" t="s">
        <v>296</v>
      </c>
      <c r="C12" s="81">
        <v>20</v>
      </c>
      <c r="D12" s="81">
        <v>22</v>
      </c>
      <c r="E12" s="370" t="s">
        <v>78</v>
      </c>
      <c r="F12" s="369" t="s">
        <v>297</v>
      </c>
      <c r="G12" s="89">
        <v>123</v>
      </c>
      <c r="H12" s="89">
        <v>4</v>
      </c>
    </row>
    <row r="13" spans="1:18" ht="12">
      <c r="A13" s="367" t="s">
        <v>298</v>
      </c>
      <c r="B13" s="368" t="s">
        <v>299</v>
      </c>
      <c r="C13" s="81">
        <v>3</v>
      </c>
      <c r="D13" s="81">
        <v>4</v>
      </c>
      <c r="E13" s="371" t="s">
        <v>51</v>
      </c>
      <c r="F13" s="372" t="s">
        <v>300</v>
      </c>
      <c r="G13" s="90">
        <f>SUM(G9:G12)</f>
        <v>123</v>
      </c>
      <c r="H13" s="90">
        <f>SUM(H9:H12)</f>
        <v>4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301</v>
      </c>
      <c r="B14" s="368" t="s">
        <v>302</v>
      </c>
      <c r="C14" s="81"/>
      <c r="D14" s="81"/>
      <c r="E14" s="370"/>
      <c r="F14" s="373"/>
      <c r="G14" s="394"/>
      <c r="H14" s="394"/>
    </row>
    <row r="15" spans="1:8" ht="24">
      <c r="A15" s="367" t="s">
        <v>303</v>
      </c>
      <c r="B15" s="368" t="s">
        <v>304</v>
      </c>
      <c r="C15" s="82"/>
      <c r="D15" s="82"/>
      <c r="E15" s="365" t="s">
        <v>305</v>
      </c>
      <c r="F15" s="374" t="s">
        <v>306</v>
      </c>
      <c r="G15" s="89"/>
      <c r="H15" s="89"/>
    </row>
    <row r="16" spans="1:8" ht="12">
      <c r="A16" s="367" t="s">
        <v>307</v>
      </c>
      <c r="B16" s="368" t="s">
        <v>308</v>
      </c>
      <c r="C16" s="82">
        <v>85</v>
      </c>
      <c r="D16" s="82">
        <v>1</v>
      </c>
      <c r="E16" s="367" t="s">
        <v>309</v>
      </c>
      <c r="F16" s="373" t="s">
        <v>310</v>
      </c>
      <c r="G16" s="91"/>
      <c r="H16" s="91"/>
    </row>
    <row r="17" spans="1:8" ht="12">
      <c r="A17" s="375" t="s">
        <v>311</v>
      </c>
      <c r="B17" s="368" t="s">
        <v>312</v>
      </c>
      <c r="C17" s="83"/>
      <c r="D17" s="83"/>
      <c r="E17" s="365"/>
      <c r="F17" s="364"/>
      <c r="G17" s="394"/>
      <c r="H17" s="394"/>
    </row>
    <row r="18" spans="1:8" ht="12">
      <c r="A18" s="375" t="s">
        <v>313</v>
      </c>
      <c r="B18" s="368" t="s">
        <v>314</v>
      </c>
      <c r="C18" s="83"/>
      <c r="D18" s="83"/>
      <c r="E18" s="365" t="s">
        <v>315</v>
      </c>
      <c r="F18" s="364"/>
      <c r="G18" s="394"/>
      <c r="H18" s="394"/>
    </row>
    <row r="19" spans="1:15" ht="12">
      <c r="A19" s="371" t="s">
        <v>51</v>
      </c>
      <c r="B19" s="376" t="s">
        <v>316</v>
      </c>
      <c r="C19" s="84">
        <f>SUM(C9:C15)+C16</f>
        <v>113</v>
      </c>
      <c r="D19" s="84">
        <f>SUM(D9:D15)+D16</f>
        <v>38</v>
      </c>
      <c r="E19" s="377" t="s">
        <v>317</v>
      </c>
      <c r="F19" s="373" t="s">
        <v>318</v>
      </c>
      <c r="G19" s="89">
        <v>15</v>
      </c>
      <c r="H19" s="89">
        <v>14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319</v>
      </c>
      <c r="F20" s="373" t="s">
        <v>320</v>
      </c>
      <c r="G20" s="89"/>
      <c r="H20" s="89"/>
    </row>
    <row r="21" spans="1:8" ht="24">
      <c r="A21" s="365" t="s">
        <v>321</v>
      </c>
      <c r="B21" s="379"/>
      <c r="C21" s="393"/>
      <c r="D21" s="393"/>
      <c r="E21" s="367" t="s">
        <v>322</v>
      </c>
      <c r="F21" s="373" t="s">
        <v>323</v>
      </c>
      <c r="G21" s="89"/>
      <c r="H21" s="89"/>
    </row>
    <row r="22" spans="1:8" ht="24">
      <c r="A22" s="364" t="s">
        <v>324</v>
      </c>
      <c r="B22" s="379" t="s">
        <v>325</v>
      </c>
      <c r="C22" s="81"/>
      <c r="D22" s="81"/>
      <c r="E22" s="377" t="s">
        <v>326</v>
      </c>
      <c r="F22" s="373" t="s">
        <v>327</v>
      </c>
      <c r="G22" s="89"/>
      <c r="H22" s="89"/>
    </row>
    <row r="23" spans="1:8" ht="24">
      <c r="A23" s="367" t="s">
        <v>328</v>
      </c>
      <c r="B23" s="379" t="s">
        <v>329</v>
      </c>
      <c r="C23" s="81"/>
      <c r="D23" s="81"/>
      <c r="E23" s="367" t="s">
        <v>330</v>
      </c>
      <c r="F23" s="373" t="s">
        <v>331</v>
      </c>
      <c r="G23" s="89"/>
      <c r="H23" s="89"/>
    </row>
    <row r="24" spans="1:18" ht="24">
      <c r="A24" s="367" t="s">
        <v>332</v>
      </c>
      <c r="B24" s="379" t="s">
        <v>333</v>
      </c>
      <c r="C24" s="81"/>
      <c r="D24" s="81"/>
      <c r="E24" s="371" t="s">
        <v>103</v>
      </c>
      <c r="F24" s="374" t="s">
        <v>334</v>
      </c>
      <c r="G24" s="90">
        <f>SUM(G19:G23)</f>
        <v>15</v>
      </c>
      <c r="H24" s="90">
        <f>SUM(H19:H23)</f>
        <v>14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335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336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337</v>
      </c>
      <c r="B28" s="361" t="s">
        <v>338</v>
      </c>
      <c r="C28" s="85">
        <f>C26+C19</f>
        <v>113</v>
      </c>
      <c r="D28" s="85">
        <f>D26+D19</f>
        <v>38</v>
      </c>
      <c r="E28" s="176" t="s">
        <v>339</v>
      </c>
      <c r="F28" s="374" t="s">
        <v>340</v>
      </c>
      <c r="G28" s="90">
        <f>G13+G15+G24</f>
        <v>138</v>
      </c>
      <c r="H28" s="90">
        <f>H13+H15+H24</f>
        <v>18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341</v>
      </c>
      <c r="B30" s="361" t="s">
        <v>342</v>
      </c>
      <c r="C30" s="85">
        <f>IF((G28-C28)&gt;0,G28-C28,0)</f>
        <v>25</v>
      </c>
      <c r="D30" s="85">
        <f>IF((H28-D28)&gt;0,H28-D28,0)</f>
        <v>0</v>
      </c>
      <c r="E30" s="176" t="s">
        <v>343</v>
      </c>
      <c r="F30" s="374" t="s">
        <v>344</v>
      </c>
      <c r="G30" s="92">
        <f>IF((C28-G28)&gt;0,C28-G28,0)</f>
        <v>0</v>
      </c>
      <c r="H30" s="92">
        <f>IF((D28-H28)&gt;0,D28-H28,0)</f>
        <v>20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852</v>
      </c>
      <c r="B31" s="380" t="s">
        <v>345</v>
      </c>
      <c r="C31" s="81"/>
      <c r="D31" s="81"/>
      <c r="E31" s="365" t="s">
        <v>855</v>
      </c>
      <c r="F31" s="373" t="s">
        <v>346</v>
      </c>
      <c r="G31" s="89"/>
      <c r="H31" s="89"/>
    </row>
    <row r="32" spans="1:8" ht="12">
      <c r="A32" s="365" t="s">
        <v>347</v>
      </c>
      <c r="B32" s="382" t="s">
        <v>348</v>
      </c>
      <c r="C32" s="81"/>
      <c r="D32" s="81"/>
      <c r="E32" s="365" t="s">
        <v>349</v>
      </c>
      <c r="F32" s="373" t="s">
        <v>350</v>
      </c>
      <c r="G32" s="89"/>
      <c r="H32" s="89"/>
    </row>
    <row r="33" spans="1:18" ht="12">
      <c r="A33" s="383" t="s">
        <v>351</v>
      </c>
      <c r="B33" s="380" t="s">
        <v>352</v>
      </c>
      <c r="C33" s="84">
        <f>C28+C31+C32</f>
        <v>113</v>
      </c>
      <c r="D33" s="84">
        <f>D28+D31+D32</f>
        <v>38</v>
      </c>
      <c r="E33" s="176" t="s">
        <v>353</v>
      </c>
      <c r="F33" s="374" t="s">
        <v>354</v>
      </c>
      <c r="G33" s="92">
        <f>G32+G31+G28</f>
        <v>138</v>
      </c>
      <c r="H33" s="92">
        <f>H32+H31+H28</f>
        <v>18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355</v>
      </c>
      <c r="B34" s="361" t="s">
        <v>356</v>
      </c>
      <c r="C34" s="85">
        <f>IF((G33-C33)&gt;0,G33-C33,0)</f>
        <v>25</v>
      </c>
      <c r="D34" s="85">
        <f>IF((H33-D33)&gt;0,H33-D33,0)</f>
        <v>0</v>
      </c>
      <c r="E34" s="383" t="s">
        <v>357</v>
      </c>
      <c r="F34" s="374" t="s">
        <v>358</v>
      </c>
      <c r="G34" s="90">
        <f>IF((C33-G33)&gt;0,C33-G33,0)</f>
        <v>0</v>
      </c>
      <c r="H34" s="90">
        <f>IF((D33-H33)&gt;0,D33-H33,0)</f>
        <v>20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359</v>
      </c>
      <c r="B35" s="380" t="s">
        <v>360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361</v>
      </c>
      <c r="B36" s="379" t="s">
        <v>362</v>
      </c>
      <c r="C36" s="81"/>
      <c r="D36" s="81"/>
      <c r="E36" s="384"/>
      <c r="F36" s="364"/>
      <c r="G36" s="394"/>
      <c r="H36" s="394"/>
    </row>
    <row r="37" spans="1:8" ht="24">
      <c r="A37" s="385" t="s">
        <v>363</v>
      </c>
      <c r="B37" s="386" t="s">
        <v>364</v>
      </c>
      <c r="C37" s="543"/>
      <c r="D37" s="543"/>
      <c r="E37" s="384"/>
      <c r="F37" s="387"/>
      <c r="G37" s="394"/>
      <c r="H37" s="394"/>
    </row>
    <row r="38" spans="1:8" ht="12">
      <c r="A38" s="388" t="s">
        <v>365</v>
      </c>
      <c r="B38" s="386" t="s">
        <v>366</v>
      </c>
      <c r="C38" s="175"/>
      <c r="D38" s="175"/>
      <c r="E38" s="384"/>
      <c r="F38" s="387"/>
      <c r="G38" s="394"/>
      <c r="H38" s="394"/>
    </row>
    <row r="39" spans="1:18" ht="24">
      <c r="A39" s="389" t="s">
        <v>367</v>
      </c>
      <c r="B39" s="180" t="s">
        <v>368</v>
      </c>
      <c r="C39" s="579">
        <f>+IF((G33-C33-C35)&gt;0,G33-C33-C35,0)</f>
        <v>25</v>
      </c>
      <c r="D39" s="579">
        <f>+IF((H33-D33-D35)&gt;0,H33-D33-D35,0)</f>
        <v>0</v>
      </c>
      <c r="E39" s="390" t="s">
        <v>369</v>
      </c>
      <c r="F39" s="177" t="s">
        <v>370</v>
      </c>
      <c r="G39" s="93">
        <f>IF(G34&gt;0,IF(C35+G34&lt;0,0,C35+G34),IF(C34-C35&lt;0,C35-C34,0))</f>
        <v>0</v>
      </c>
      <c r="H39" s="93">
        <f>IF(H34&gt;0,IF(D35+H34&lt;0,0,D35+H34),IF(D34-D35&lt;0,D35-D34,0))</f>
        <v>20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371</v>
      </c>
      <c r="B40" s="363" t="s">
        <v>372</v>
      </c>
      <c r="C40" s="86"/>
      <c r="D40" s="86"/>
      <c r="E40" s="176" t="s">
        <v>371</v>
      </c>
      <c r="F40" s="177" t="s">
        <v>373</v>
      </c>
      <c r="G40" s="89"/>
      <c r="H40" s="89"/>
    </row>
    <row r="41" spans="1:18" ht="24">
      <c r="A41" s="176" t="s">
        <v>374</v>
      </c>
      <c r="B41" s="360" t="s">
        <v>375</v>
      </c>
      <c r="C41" s="87">
        <f>IF(C39-C40&gt;0,C39-C40,0)</f>
        <v>25</v>
      </c>
      <c r="D41" s="87">
        <f>IF(D39-D40&gt;0,D39-D40,0)</f>
        <v>0</v>
      </c>
      <c r="E41" s="176" t="s">
        <v>376</v>
      </c>
      <c r="F41" s="177" t="s">
        <v>377</v>
      </c>
      <c r="G41" s="87">
        <f>IF(G39-G40&gt;0,G39-G40,0)</f>
        <v>0</v>
      </c>
      <c r="H41" s="87">
        <f>IF(H39-H40&gt;0,H39-H40,0)</f>
        <v>20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378</v>
      </c>
      <c r="B42" s="360" t="s">
        <v>379</v>
      </c>
      <c r="C42" s="88">
        <f>C33+C35+C39</f>
        <v>138</v>
      </c>
      <c r="D42" s="88">
        <f>D33+D35+D39</f>
        <v>38</v>
      </c>
      <c r="E42" s="179" t="s">
        <v>380</v>
      </c>
      <c r="F42" s="180" t="s">
        <v>381</v>
      </c>
      <c r="G42" s="92">
        <f>G39+G33</f>
        <v>138</v>
      </c>
      <c r="H42" s="92">
        <f>H39+H33</f>
        <v>38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382</v>
      </c>
      <c r="B44" s="538">
        <v>24102008</v>
      </c>
      <c r="C44" s="538" t="s">
        <v>383</v>
      </c>
      <c r="D44" s="589"/>
      <c r="E44" s="589"/>
      <c r="F44" s="589"/>
      <c r="G44" s="589"/>
      <c r="H44" s="589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782</v>
      </c>
      <c r="D46" s="590"/>
      <c r="E46" s="590"/>
      <c r="F46" s="590"/>
      <c r="G46" s="590"/>
      <c r="H46" s="590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7">
      <selection activeCell="C52" sqref="C52:D52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384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1" t="s">
        <v>864</v>
      </c>
      <c r="B4" s="591"/>
      <c r="C4" s="401" t="s">
        <v>866</v>
      </c>
      <c r="D4" s="401"/>
      <c r="E4" s="405"/>
      <c r="F4" s="405"/>
      <c r="G4" s="184"/>
      <c r="H4" s="184"/>
      <c r="I4" s="184"/>
      <c r="J4" s="184"/>
    </row>
    <row r="5" spans="1:10" ht="15">
      <c r="A5" s="591" t="s">
        <v>865</v>
      </c>
      <c r="B5" s="591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24">
      <c r="A6" s="6" t="s">
        <v>876</v>
      </c>
      <c r="B6" s="6" t="s">
        <v>884</v>
      </c>
      <c r="C6" s="41"/>
      <c r="D6" s="403" t="s">
        <v>276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386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387</v>
      </c>
      <c r="B9" s="413"/>
      <c r="C9" s="95"/>
      <c r="D9" s="95"/>
      <c r="E9" s="183"/>
      <c r="F9" s="183"/>
      <c r="G9" s="184"/>
    </row>
    <row r="10" spans="1:7" ht="12">
      <c r="A10" s="414" t="s">
        <v>388</v>
      </c>
      <c r="B10" s="415" t="s">
        <v>389</v>
      </c>
      <c r="C10" s="94">
        <v>4</v>
      </c>
      <c r="D10" s="94">
        <v>1</v>
      </c>
      <c r="E10" s="183"/>
      <c r="F10" s="183"/>
      <c r="G10" s="184"/>
    </row>
    <row r="11" spans="1:13" ht="12">
      <c r="A11" s="414" t="s">
        <v>390</v>
      </c>
      <c r="B11" s="415" t="s">
        <v>391</v>
      </c>
      <c r="C11" s="94"/>
      <c r="D11" s="94"/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392</v>
      </c>
      <c r="B12" s="415" t="s">
        <v>393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394</v>
      </c>
      <c r="B13" s="415" t="s">
        <v>395</v>
      </c>
      <c r="C13" s="94">
        <v>-3</v>
      </c>
      <c r="D13" s="94">
        <v>-3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396</v>
      </c>
      <c r="B14" s="415" t="s">
        <v>397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398</v>
      </c>
      <c r="B15" s="415" t="s">
        <v>399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400</v>
      </c>
      <c r="B16" s="415" t="s">
        <v>401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402</v>
      </c>
      <c r="B17" s="415" t="s">
        <v>403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404</v>
      </c>
      <c r="B18" s="418" t="s">
        <v>405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406</v>
      </c>
      <c r="B19" s="415" t="s">
        <v>407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408</v>
      </c>
      <c r="B20" s="420" t="s">
        <v>409</v>
      </c>
      <c r="C20" s="95">
        <f>SUM(C10:C19)</f>
        <v>1</v>
      </c>
      <c r="D20" s="95">
        <f>SUM(D10:D19)</f>
        <v>-2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410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411</v>
      </c>
      <c r="B22" s="415" t="s">
        <v>412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413</v>
      </c>
      <c r="B23" s="415" t="s">
        <v>414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415</v>
      </c>
      <c r="B24" s="415" t="s">
        <v>416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417</v>
      </c>
      <c r="B25" s="415" t="s">
        <v>418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419</v>
      </c>
      <c r="B26" s="415" t="s">
        <v>420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421</v>
      </c>
      <c r="B27" s="415" t="s">
        <v>422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423</v>
      </c>
      <c r="B28" s="415" t="s">
        <v>424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425</v>
      </c>
      <c r="B29" s="415" t="s">
        <v>426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404</v>
      </c>
      <c r="B30" s="415" t="s">
        <v>427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428</v>
      </c>
      <c r="B31" s="415" t="s">
        <v>429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430</v>
      </c>
      <c r="B32" s="420" t="s">
        <v>431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432</v>
      </c>
      <c r="B33" s="421"/>
      <c r="C33" s="422"/>
      <c r="D33" s="422"/>
      <c r="E33" s="183"/>
      <c r="F33" s="183"/>
      <c r="G33" s="184"/>
    </row>
    <row r="34" spans="1:7" ht="12">
      <c r="A34" s="414" t="s">
        <v>433</v>
      </c>
      <c r="B34" s="415" t="s">
        <v>434</v>
      </c>
      <c r="C34" s="94"/>
      <c r="D34" s="94"/>
      <c r="E34" s="183"/>
      <c r="F34" s="183"/>
      <c r="G34" s="184"/>
    </row>
    <row r="35" spans="1:7" ht="12">
      <c r="A35" s="416" t="s">
        <v>435</v>
      </c>
      <c r="B35" s="415" t="s">
        <v>436</v>
      </c>
      <c r="C35" s="94"/>
      <c r="D35" s="94"/>
      <c r="E35" s="183"/>
      <c r="F35" s="183"/>
      <c r="G35" s="184"/>
    </row>
    <row r="36" spans="1:7" ht="12">
      <c r="A36" s="414" t="s">
        <v>437</v>
      </c>
      <c r="B36" s="415" t="s">
        <v>438</v>
      </c>
      <c r="C36" s="94"/>
      <c r="D36" s="94"/>
      <c r="E36" s="183"/>
      <c r="F36" s="183"/>
      <c r="G36" s="184"/>
    </row>
    <row r="37" spans="1:7" ht="12">
      <c r="A37" s="414" t="s">
        <v>439</v>
      </c>
      <c r="B37" s="415" t="s">
        <v>440</v>
      </c>
      <c r="C37" s="94"/>
      <c r="D37" s="94"/>
      <c r="E37" s="183"/>
      <c r="F37" s="183"/>
      <c r="G37" s="184"/>
    </row>
    <row r="38" spans="1:7" ht="12">
      <c r="A38" s="414" t="s">
        <v>441</v>
      </c>
      <c r="B38" s="415" t="s">
        <v>442</v>
      </c>
      <c r="C38" s="94"/>
      <c r="D38" s="94"/>
      <c r="E38" s="183"/>
      <c r="F38" s="183"/>
      <c r="G38" s="184"/>
    </row>
    <row r="39" spans="1:7" ht="12">
      <c r="A39" s="414" t="s">
        <v>443</v>
      </c>
      <c r="B39" s="415" t="s">
        <v>444</v>
      </c>
      <c r="C39" s="94"/>
      <c r="D39" s="94"/>
      <c r="E39" s="183"/>
      <c r="F39" s="183"/>
      <c r="G39" s="184"/>
    </row>
    <row r="40" spans="1:7" ht="12">
      <c r="A40" s="414" t="s">
        <v>445</v>
      </c>
      <c r="B40" s="415" t="s">
        <v>446</v>
      </c>
      <c r="C40" s="94"/>
      <c r="D40" s="94"/>
      <c r="E40" s="183"/>
      <c r="F40" s="183"/>
      <c r="G40" s="184"/>
    </row>
    <row r="41" spans="1:8" ht="12">
      <c r="A41" s="414" t="s">
        <v>447</v>
      </c>
      <c r="B41" s="415" t="s">
        <v>448</v>
      </c>
      <c r="C41" s="94"/>
      <c r="D41" s="94"/>
      <c r="E41" s="183"/>
      <c r="F41" s="183"/>
      <c r="G41" s="187"/>
      <c r="H41" s="188"/>
    </row>
    <row r="42" spans="1:8" ht="12">
      <c r="A42" s="419" t="s">
        <v>449</v>
      </c>
      <c r="B42" s="420" t="s">
        <v>450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451</v>
      </c>
      <c r="B43" s="420" t="s">
        <v>452</v>
      </c>
      <c r="C43" s="95">
        <f>C42+C32+C20</f>
        <v>1</v>
      </c>
      <c r="D43" s="95">
        <f>D42+D32+D20</f>
        <v>-2</v>
      </c>
      <c r="E43" s="183"/>
      <c r="F43" s="183"/>
      <c r="G43" s="187"/>
      <c r="H43" s="188"/>
    </row>
    <row r="44" spans="1:8" ht="12">
      <c r="A44" s="412" t="s">
        <v>453</v>
      </c>
      <c r="B44" s="421" t="s">
        <v>454</v>
      </c>
      <c r="C44" s="95">
        <f>D45</f>
        <v>55</v>
      </c>
      <c r="D44" s="186">
        <v>57</v>
      </c>
      <c r="E44" s="183"/>
      <c r="F44" s="183"/>
      <c r="G44" s="187"/>
      <c r="H44" s="188"/>
    </row>
    <row r="45" spans="1:8" ht="12">
      <c r="A45" s="412" t="s">
        <v>455</v>
      </c>
      <c r="B45" s="421" t="s">
        <v>456</v>
      </c>
      <c r="C45" s="95">
        <f>C44+C43</f>
        <v>56</v>
      </c>
      <c r="D45" s="95">
        <f>D44+D43</f>
        <v>55</v>
      </c>
      <c r="E45" s="183"/>
      <c r="F45" s="183"/>
      <c r="G45" s="187"/>
      <c r="H45" s="188"/>
    </row>
    <row r="46" spans="1:8" ht="12">
      <c r="A46" s="414" t="s">
        <v>457</v>
      </c>
      <c r="B46" s="421" t="s">
        <v>458</v>
      </c>
      <c r="C46" s="96"/>
      <c r="D46" s="96"/>
      <c r="E46" s="183"/>
      <c r="F46" s="183"/>
      <c r="G46" s="187"/>
      <c r="H46" s="188"/>
    </row>
    <row r="47" spans="1:8" ht="12">
      <c r="A47" s="414" t="s">
        <v>459</v>
      </c>
      <c r="B47" s="421" t="s">
        <v>460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878</v>
      </c>
      <c r="B49" s="550"/>
      <c r="C49" s="548"/>
      <c r="D49" s="551"/>
      <c r="E49" s="427"/>
      <c r="F49" s="184"/>
      <c r="G49" s="187"/>
      <c r="H49" s="188"/>
    </row>
    <row r="50" spans="1:8" ht="12">
      <c r="A50" s="552" t="s">
        <v>883</v>
      </c>
      <c r="B50" s="550" t="s">
        <v>383</v>
      </c>
      <c r="C50" s="594"/>
      <c r="D50" s="594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782</v>
      </c>
      <c r="C52" s="594"/>
      <c r="D52" s="594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pane xSplit="1" ySplit="2" topLeftCell="B3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6" sqref="A36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596" t="s">
        <v>461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868</v>
      </c>
      <c r="B3" s="581"/>
      <c r="C3" s="581"/>
      <c r="D3" s="581"/>
      <c r="E3" s="581"/>
      <c r="F3" s="581"/>
      <c r="G3" s="581"/>
      <c r="H3" s="581"/>
      <c r="I3" s="581"/>
      <c r="J3" s="2"/>
      <c r="K3" s="598" t="s">
        <v>2</v>
      </c>
      <c r="L3" s="598"/>
      <c r="M3" s="598"/>
      <c r="N3" s="3"/>
    </row>
    <row r="4" spans="1:15" s="5" customFormat="1" ht="13.5" customHeight="1">
      <c r="A4" s="6" t="s">
        <v>869</v>
      </c>
      <c r="B4" s="581"/>
      <c r="C4" s="581"/>
      <c r="D4" s="581"/>
      <c r="E4" s="581"/>
      <c r="F4" s="581"/>
      <c r="G4" s="581"/>
      <c r="H4" s="581"/>
      <c r="I4" s="581"/>
      <c r="J4" s="192"/>
      <c r="K4" s="580" t="s">
        <v>870</v>
      </c>
      <c r="L4" s="580"/>
      <c r="M4" s="580"/>
      <c r="N4" s="7"/>
      <c r="O4" s="8"/>
    </row>
    <row r="5" spans="1:14" s="5" customFormat="1" ht="12.75" customHeight="1">
      <c r="A5" s="6" t="s">
        <v>885</v>
      </c>
      <c r="B5" s="595"/>
      <c r="C5" s="595"/>
      <c r="D5" s="595"/>
      <c r="E5" s="595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462</v>
      </c>
      <c r="E6" s="13"/>
      <c r="F6" s="13"/>
      <c r="G6" s="13"/>
      <c r="H6" s="13"/>
      <c r="I6" s="13" t="s">
        <v>463</v>
      </c>
      <c r="J6" s="257"/>
      <c r="K6" s="243"/>
      <c r="L6" s="234"/>
      <c r="M6" s="237"/>
      <c r="N6" s="191"/>
    </row>
    <row r="7" spans="1:14" s="15" customFormat="1" ht="60">
      <c r="A7" s="266" t="s">
        <v>464</v>
      </c>
      <c r="B7" s="270" t="s">
        <v>465</v>
      </c>
      <c r="C7" s="235" t="s">
        <v>466</v>
      </c>
      <c r="D7" s="267" t="s">
        <v>467</v>
      </c>
      <c r="E7" s="234" t="s">
        <v>468</v>
      </c>
      <c r="F7" s="13" t="s">
        <v>469</v>
      </c>
      <c r="G7" s="13"/>
      <c r="H7" s="13"/>
      <c r="I7" s="234" t="s">
        <v>470</v>
      </c>
      <c r="J7" s="259" t="s">
        <v>471</v>
      </c>
      <c r="K7" s="235" t="s">
        <v>472</v>
      </c>
      <c r="L7" s="235" t="s">
        <v>473</v>
      </c>
      <c r="M7" s="264" t="s">
        <v>474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475</v>
      </c>
      <c r="G8" s="12" t="s">
        <v>476</v>
      </c>
      <c r="H8" s="12" t="s">
        <v>477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478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5" t="s">
        <v>481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36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-452</v>
      </c>
      <c r="K11" s="100"/>
      <c r="L11" s="428">
        <f>SUM(C11:K11)</f>
        <v>372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482</v>
      </c>
      <c r="B12" s="35" t="s">
        <v>483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484</v>
      </c>
      <c r="B13" s="16" t="s">
        <v>485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486</v>
      </c>
      <c r="B14" s="16" t="s">
        <v>487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488</v>
      </c>
      <c r="B15" s="35" t="s">
        <v>489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36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-452</v>
      </c>
      <c r="K15" s="101">
        <f t="shared" si="2"/>
        <v>0</v>
      </c>
      <c r="L15" s="428">
        <f t="shared" si="1"/>
        <v>372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490</v>
      </c>
      <c r="B16" s="42" t="s">
        <v>491</v>
      </c>
      <c r="C16" s="239"/>
      <c r="D16" s="240"/>
      <c r="E16" s="240"/>
      <c r="F16" s="240"/>
      <c r="G16" s="240"/>
      <c r="H16" s="241"/>
      <c r="I16" s="255">
        <f>+'справка №1-БАЛАНС'!G31</f>
        <v>25</v>
      </c>
      <c r="J16" s="429">
        <f>+'справка №1-БАЛАНС'!G32</f>
        <v>0</v>
      </c>
      <c r="K16" s="100"/>
      <c r="L16" s="428">
        <f t="shared" si="1"/>
        <v>25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492</v>
      </c>
      <c r="B17" s="16" t="s">
        <v>493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494</v>
      </c>
      <c r="B18" s="37" t="s">
        <v>495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496</v>
      </c>
      <c r="B19" s="37" t="s">
        <v>497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498</v>
      </c>
      <c r="B20" s="16" t="s">
        <v>499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500</v>
      </c>
      <c r="B21" s="16" t="s">
        <v>501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502</v>
      </c>
      <c r="B22" s="16" t="s">
        <v>503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504</v>
      </c>
      <c r="B23" s="16" t="s">
        <v>505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506</v>
      </c>
      <c r="B24" s="16" t="s">
        <v>507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502</v>
      </c>
      <c r="B25" s="16" t="s">
        <v>508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504</v>
      </c>
      <c r="B26" s="16" t="s">
        <v>509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510</v>
      </c>
      <c r="B27" s="16" t="s">
        <v>511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512</v>
      </c>
      <c r="B28" s="16" t="s">
        <v>513</v>
      </c>
      <c r="C28" s="100"/>
      <c r="D28" s="100"/>
      <c r="E28" s="100"/>
      <c r="F28" s="100">
        <v>-6</v>
      </c>
      <c r="G28" s="100"/>
      <c r="H28" s="100"/>
      <c r="I28" s="100"/>
      <c r="J28" s="100"/>
      <c r="K28" s="100"/>
      <c r="L28" s="428">
        <f t="shared" si="1"/>
        <v>-6</v>
      </c>
      <c r="M28" s="100"/>
      <c r="N28" s="19"/>
    </row>
    <row r="29" spans="1:23" ht="14.25" customHeight="1">
      <c r="A29" s="18" t="s">
        <v>514</v>
      </c>
      <c r="B29" s="35" t="s">
        <v>515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696</v>
      </c>
      <c r="J29" s="99">
        <f t="shared" si="6"/>
        <v>-452</v>
      </c>
      <c r="K29" s="99">
        <f t="shared" si="6"/>
        <v>0</v>
      </c>
      <c r="L29" s="428">
        <f t="shared" si="1"/>
        <v>391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516</v>
      </c>
      <c r="B30" s="16" t="s">
        <v>517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518</v>
      </c>
      <c r="B31" s="16" t="s">
        <v>519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520</v>
      </c>
      <c r="B32" s="35" t="s">
        <v>521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696</v>
      </c>
      <c r="J32" s="99">
        <f t="shared" si="7"/>
        <v>-452</v>
      </c>
      <c r="K32" s="99">
        <f t="shared" si="7"/>
        <v>0</v>
      </c>
      <c r="L32" s="428">
        <f t="shared" si="1"/>
        <v>391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24">
      <c r="A35" s="571" t="s">
        <v>879</v>
      </c>
      <c r="B35" s="38" t="s">
        <v>886</v>
      </c>
      <c r="C35" s="24"/>
      <c r="D35" s="597" t="s">
        <v>522</v>
      </c>
      <c r="E35" s="597"/>
      <c r="F35" s="597"/>
      <c r="G35" s="597"/>
      <c r="H35" s="597"/>
      <c r="I35" s="597"/>
      <c r="J35" s="24" t="s">
        <v>858</v>
      </c>
      <c r="K35" s="24"/>
      <c r="L35" s="597"/>
      <c r="M35" s="597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 t="s">
        <v>159</v>
      </c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523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1" t="s">
        <v>385</v>
      </c>
      <c r="B2" s="604"/>
      <c r="C2" s="603" t="s">
        <v>871</v>
      </c>
      <c r="D2" s="603"/>
      <c r="E2" s="603"/>
      <c r="F2" s="603"/>
      <c r="G2" s="603"/>
      <c r="H2" s="603"/>
      <c r="I2" s="445"/>
      <c r="J2" s="445"/>
      <c r="K2" s="445"/>
      <c r="L2" s="445"/>
      <c r="M2" s="607" t="s">
        <v>872</v>
      </c>
      <c r="N2" s="603"/>
      <c r="O2" s="603"/>
      <c r="P2" s="608"/>
      <c r="Q2" s="608"/>
      <c r="R2" s="357"/>
    </row>
    <row r="3" spans="1:18" ht="15">
      <c r="A3" s="611" t="s">
        <v>5</v>
      </c>
      <c r="B3" s="604"/>
      <c r="C3" s="612" t="s">
        <v>887</v>
      </c>
      <c r="D3" s="612"/>
      <c r="E3" s="612"/>
      <c r="F3" s="447"/>
      <c r="G3" s="447"/>
      <c r="H3" s="447"/>
      <c r="I3" s="447"/>
      <c r="J3" s="447"/>
      <c r="K3" s="447"/>
      <c r="L3" s="447"/>
      <c r="M3" s="609" t="s">
        <v>867</v>
      </c>
      <c r="N3" s="609"/>
      <c r="O3" s="610"/>
      <c r="P3" s="610"/>
      <c r="Q3" s="610"/>
      <c r="R3" s="358"/>
    </row>
    <row r="4" spans="1:18" ht="12">
      <c r="A4" s="440" t="s">
        <v>524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525</v>
      </c>
    </row>
    <row r="5" spans="1:18" s="45" customFormat="1" ht="30.75" customHeight="1">
      <c r="A5" s="582" t="s">
        <v>464</v>
      </c>
      <c r="B5" s="583"/>
      <c r="C5" s="600" t="s">
        <v>8</v>
      </c>
      <c r="D5" s="453" t="s">
        <v>526</v>
      </c>
      <c r="E5" s="453"/>
      <c r="F5" s="453"/>
      <c r="G5" s="453"/>
      <c r="H5" s="453" t="s">
        <v>527</v>
      </c>
      <c r="I5" s="453"/>
      <c r="J5" s="605" t="s">
        <v>528</v>
      </c>
      <c r="K5" s="453" t="s">
        <v>529</v>
      </c>
      <c r="L5" s="453"/>
      <c r="M5" s="453"/>
      <c r="N5" s="453"/>
      <c r="O5" s="453" t="s">
        <v>527</v>
      </c>
      <c r="P5" s="453"/>
      <c r="Q5" s="605" t="s">
        <v>530</v>
      </c>
      <c r="R5" s="605" t="s">
        <v>531</v>
      </c>
    </row>
    <row r="6" spans="1:18" s="45" customFormat="1" ht="60">
      <c r="A6" s="584"/>
      <c r="B6" s="599"/>
      <c r="C6" s="601"/>
      <c r="D6" s="454" t="s">
        <v>532</v>
      </c>
      <c r="E6" s="454" t="s">
        <v>533</v>
      </c>
      <c r="F6" s="454" t="s">
        <v>534</v>
      </c>
      <c r="G6" s="454" t="s">
        <v>535</v>
      </c>
      <c r="H6" s="454" t="s">
        <v>536</v>
      </c>
      <c r="I6" s="454" t="s">
        <v>537</v>
      </c>
      <c r="J6" s="606"/>
      <c r="K6" s="454" t="s">
        <v>532</v>
      </c>
      <c r="L6" s="454" t="s">
        <v>538</v>
      </c>
      <c r="M6" s="454" t="s">
        <v>539</v>
      </c>
      <c r="N6" s="454" t="s">
        <v>540</v>
      </c>
      <c r="O6" s="454" t="s">
        <v>536</v>
      </c>
      <c r="P6" s="454" t="s">
        <v>537</v>
      </c>
      <c r="Q6" s="606"/>
      <c r="R6" s="606"/>
    </row>
    <row r="7" spans="1:18" s="45" customFormat="1" ht="12">
      <c r="A7" s="456" t="s">
        <v>541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542</v>
      </c>
      <c r="B8" s="459" t="s">
        <v>543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544</v>
      </c>
      <c r="B9" s="462" t="s">
        <v>545</v>
      </c>
      <c r="C9" s="463" t="s">
        <v>546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547</v>
      </c>
      <c r="B10" s="462" t="s">
        <v>548</v>
      </c>
      <c r="C10" s="463" t="s">
        <v>549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28</v>
      </c>
      <c r="L10" s="105">
        <v>2</v>
      </c>
      <c r="M10" s="105"/>
      <c r="N10" s="115">
        <f aca="true" t="shared" si="4" ref="N10:N39">K10+L10-M10</f>
        <v>30</v>
      </c>
      <c r="O10" s="105"/>
      <c r="P10" s="105"/>
      <c r="Q10" s="115">
        <f t="shared" si="0"/>
        <v>30</v>
      </c>
      <c r="R10" s="115">
        <f t="shared" si="1"/>
        <v>29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550</v>
      </c>
      <c r="B11" s="462" t="s">
        <v>551</v>
      </c>
      <c r="C11" s="463" t="s">
        <v>552</v>
      </c>
      <c r="D11" s="246">
        <v>41</v>
      </c>
      <c r="E11" s="246"/>
      <c r="F11" s="246">
        <v>4</v>
      </c>
      <c r="G11" s="115">
        <f t="shared" si="2"/>
        <v>37</v>
      </c>
      <c r="H11" s="105"/>
      <c r="I11" s="105"/>
      <c r="J11" s="115">
        <f t="shared" si="3"/>
        <v>37</v>
      </c>
      <c r="K11" s="105">
        <v>36</v>
      </c>
      <c r="L11" s="105"/>
      <c r="M11" s="105">
        <v>4</v>
      </c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553</v>
      </c>
      <c r="B12" s="462" t="s">
        <v>554</v>
      </c>
      <c r="C12" s="463" t="s">
        <v>555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21</v>
      </c>
      <c r="L12" s="105">
        <v>1</v>
      </c>
      <c r="M12" s="105"/>
      <c r="N12" s="115">
        <f t="shared" si="4"/>
        <v>22</v>
      </c>
      <c r="O12" s="105"/>
      <c r="P12" s="105"/>
      <c r="Q12" s="115">
        <f t="shared" si="0"/>
        <v>22</v>
      </c>
      <c r="R12" s="115">
        <f t="shared" si="1"/>
        <v>18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556</v>
      </c>
      <c r="B13" s="462" t="s">
        <v>557</v>
      </c>
      <c r="C13" s="463" t="s">
        <v>558</v>
      </c>
      <c r="D13" s="246">
        <v>14</v>
      </c>
      <c r="E13" s="246"/>
      <c r="F13" s="246">
        <v>12</v>
      </c>
      <c r="G13" s="115">
        <f t="shared" si="2"/>
        <v>2</v>
      </c>
      <c r="H13" s="105"/>
      <c r="I13" s="105"/>
      <c r="J13" s="115">
        <f t="shared" si="3"/>
        <v>2</v>
      </c>
      <c r="K13" s="105">
        <v>14</v>
      </c>
      <c r="L13" s="105"/>
      <c r="M13" s="105">
        <v>12</v>
      </c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559</v>
      </c>
      <c r="B14" s="462" t="s">
        <v>560</v>
      </c>
      <c r="C14" s="463" t="s">
        <v>561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859</v>
      </c>
      <c r="B15" s="470" t="s">
        <v>860</v>
      </c>
      <c r="C15" s="573" t="s">
        <v>861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562</v>
      </c>
      <c r="B16" s="250" t="s">
        <v>563</v>
      </c>
      <c r="C16" s="463" t="s">
        <v>564</v>
      </c>
      <c r="D16" s="246">
        <v>6</v>
      </c>
      <c r="E16" s="246"/>
      <c r="F16" s="246">
        <v>1</v>
      </c>
      <c r="G16" s="115">
        <f t="shared" si="2"/>
        <v>5</v>
      </c>
      <c r="H16" s="105"/>
      <c r="I16" s="105"/>
      <c r="J16" s="115">
        <f t="shared" si="3"/>
        <v>5</v>
      </c>
      <c r="K16" s="105">
        <v>6</v>
      </c>
      <c r="L16" s="105"/>
      <c r="M16" s="105">
        <v>1</v>
      </c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565</v>
      </c>
      <c r="C17" s="465" t="s">
        <v>566</v>
      </c>
      <c r="D17" s="251">
        <f>SUM(D9:D16)</f>
        <v>160</v>
      </c>
      <c r="E17" s="251">
        <f>SUM(E9:E16)</f>
        <v>0</v>
      </c>
      <c r="F17" s="251">
        <f>SUM(F9:F16)</f>
        <v>17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105</v>
      </c>
      <c r="L17" s="116">
        <f>SUM(L9:L16)</f>
        <v>3</v>
      </c>
      <c r="M17" s="116">
        <f>SUM(M9:M16)</f>
        <v>17</v>
      </c>
      <c r="N17" s="115">
        <f t="shared" si="4"/>
        <v>91</v>
      </c>
      <c r="O17" s="116">
        <f>SUM(O9:O16)</f>
        <v>0</v>
      </c>
      <c r="P17" s="116">
        <f>SUM(P9:P16)</f>
        <v>0</v>
      </c>
      <c r="Q17" s="115">
        <f t="shared" si="5"/>
        <v>91</v>
      </c>
      <c r="R17" s="115">
        <f t="shared" si="6"/>
        <v>52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567</v>
      </c>
      <c r="B18" s="467" t="s">
        <v>568</v>
      </c>
      <c r="C18" s="465" t="s">
        <v>569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570</v>
      </c>
      <c r="B19" s="467" t="s">
        <v>571</v>
      </c>
      <c r="C19" s="465" t="s">
        <v>572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573</v>
      </c>
      <c r="B20" s="459" t="s">
        <v>574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544</v>
      </c>
      <c r="B21" s="462" t="s">
        <v>575</v>
      </c>
      <c r="C21" s="463" t="s">
        <v>576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547</v>
      </c>
      <c r="B22" s="462" t="s">
        <v>577</v>
      </c>
      <c r="C22" s="463" t="s">
        <v>578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550</v>
      </c>
      <c r="B23" s="470" t="s">
        <v>579</v>
      </c>
      <c r="C23" s="463" t="s">
        <v>580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553</v>
      </c>
      <c r="B24" s="471" t="s">
        <v>563</v>
      </c>
      <c r="C24" s="463" t="s">
        <v>581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838</v>
      </c>
      <c r="C25" s="472" t="s">
        <v>583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584</v>
      </c>
      <c r="B26" s="473" t="s">
        <v>585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544</v>
      </c>
      <c r="B27" s="475" t="s">
        <v>853</v>
      </c>
      <c r="C27" s="476" t="s">
        <v>586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587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588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589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590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547</v>
      </c>
      <c r="B32" s="475" t="s">
        <v>591</v>
      </c>
      <c r="C32" s="463" t="s">
        <v>592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593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594</v>
      </c>
      <c r="C34" s="463" t="s">
        <v>595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596</v>
      </c>
      <c r="C35" s="463" t="s">
        <v>597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598</v>
      </c>
      <c r="C36" s="463" t="s">
        <v>599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550</v>
      </c>
      <c r="B37" s="477" t="s">
        <v>563</v>
      </c>
      <c r="C37" s="463" t="s">
        <v>600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854</v>
      </c>
      <c r="C38" s="465" t="s">
        <v>602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603</v>
      </c>
      <c r="B39" s="466" t="s">
        <v>604</v>
      </c>
      <c r="C39" s="465" t="s">
        <v>605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606</v>
      </c>
      <c r="C40" s="455" t="s">
        <v>607</v>
      </c>
      <c r="D40" s="553">
        <f>D17+D18+D19+D25+D38+D39</f>
        <v>168</v>
      </c>
      <c r="E40" s="553">
        <f>E17+E18+E19+E25+E38+E39</f>
        <v>0</v>
      </c>
      <c r="F40" s="553">
        <f aca="true" t="shared" si="13" ref="F40:R40">F17+F18+F19+F25+F38+F39</f>
        <v>17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107</v>
      </c>
      <c r="L40" s="553">
        <f t="shared" si="13"/>
        <v>3</v>
      </c>
      <c r="M40" s="553">
        <f t="shared" si="13"/>
        <v>17</v>
      </c>
      <c r="N40" s="553">
        <f t="shared" si="13"/>
        <v>93</v>
      </c>
      <c r="O40" s="553">
        <f t="shared" si="13"/>
        <v>0</v>
      </c>
      <c r="P40" s="553">
        <f t="shared" si="13"/>
        <v>0</v>
      </c>
      <c r="Q40" s="553">
        <f t="shared" si="13"/>
        <v>93</v>
      </c>
      <c r="R40" s="553">
        <f t="shared" si="13"/>
        <v>58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875</v>
      </c>
      <c r="C44" s="449" t="s">
        <v>888</v>
      </c>
      <c r="D44" s="450"/>
      <c r="E44" s="450"/>
      <c r="F44" s="450"/>
      <c r="G44" s="440"/>
      <c r="H44" s="451" t="s">
        <v>609</v>
      </c>
      <c r="I44" s="451"/>
      <c r="J44" s="451"/>
      <c r="K44" s="602"/>
      <c r="L44" s="602"/>
      <c r="M44" s="602"/>
      <c r="N44" s="602"/>
      <c r="O44" s="603" t="s">
        <v>782</v>
      </c>
      <c r="P44" s="604"/>
      <c r="Q44" s="604"/>
      <c r="R44" s="604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30">
      <selection activeCell="E53" sqref="E53"/>
    </sheetView>
  </sheetViews>
  <sheetFormatPr defaultColWidth="9.00390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16" t="s">
        <v>610</v>
      </c>
      <c r="B1" s="616"/>
      <c r="C1" s="616"/>
      <c r="D1" s="616"/>
      <c r="E1" s="616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7" t="s">
        <v>873</v>
      </c>
      <c r="B3" s="617"/>
      <c r="C3" s="617"/>
      <c r="D3" s="357" t="s">
        <v>866</v>
      </c>
      <c r="E3" s="514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876</v>
      </c>
      <c r="B4" s="618" t="s">
        <v>881</v>
      </c>
      <c r="C4" s="618"/>
      <c r="D4" s="358" t="s">
        <v>867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611</v>
      </c>
      <c r="B5" s="518"/>
      <c r="C5" s="519"/>
      <c r="D5" s="519"/>
      <c r="E5" s="520" t="s">
        <v>612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464</v>
      </c>
      <c r="B6" s="486" t="s">
        <v>8</v>
      </c>
      <c r="C6" s="487" t="s">
        <v>613</v>
      </c>
      <c r="D6" s="195" t="s">
        <v>614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615</v>
      </c>
      <c r="E7" s="173" t="s">
        <v>616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617</v>
      </c>
      <c r="B9" s="490" t="s">
        <v>618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619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620</v>
      </c>
      <c r="B11" s="493" t="s">
        <v>621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622</v>
      </c>
      <c r="B12" s="493" t="s">
        <v>623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624</v>
      </c>
      <c r="B13" s="493" t="s">
        <v>625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626</v>
      </c>
      <c r="B14" s="493" t="s">
        <v>627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628</v>
      </c>
      <c r="B15" s="493" t="s">
        <v>629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630</v>
      </c>
      <c r="B16" s="493" t="s">
        <v>631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632</v>
      </c>
      <c r="B17" s="493" t="s">
        <v>633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626</v>
      </c>
      <c r="B18" s="493" t="s">
        <v>634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635</v>
      </c>
      <c r="B19" s="490" t="s">
        <v>636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637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638</v>
      </c>
      <c r="B21" s="490" t="s">
        <v>639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640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641</v>
      </c>
      <c r="B24" s="493" t="s">
        <v>642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643</v>
      </c>
      <c r="B25" s="493" t="s">
        <v>644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645</v>
      </c>
      <c r="B26" s="493" t="s">
        <v>646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647</v>
      </c>
      <c r="B27" s="493" t="s">
        <v>648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649</v>
      </c>
      <c r="B28" s="493" t="s">
        <v>650</v>
      </c>
      <c r="C28" s="155">
        <v>141</v>
      </c>
      <c r="D28" s="155">
        <v>75</v>
      </c>
      <c r="E28" s="168">
        <f t="shared" si="0"/>
        <v>66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651</v>
      </c>
      <c r="B29" s="493" t="s">
        <v>652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653</v>
      </c>
      <c r="B30" s="493" t="s">
        <v>654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655</v>
      </c>
      <c r="B31" s="493" t="s">
        <v>656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657</v>
      </c>
      <c r="B32" s="493" t="s">
        <v>658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659</v>
      </c>
      <c r="B33" s="493" t="s">
        <v>660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661</v>
      </c>
      <c r="B34" s="493" t="s">
        <v>662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663</v>
      </c>
      <c r="B35" s="493" t="s">
        <v>664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665</v>
      </c>
      <c r="B36" s="493" t="s">
        <v>666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667</v>
      </c>
      <c r="B37" s="493" t="s">
        <v>668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669</v>
      </c>
      <c r="B38" s="493" t="s">
        <v>670</v>
      </c>
      <c r="C38" s="167">
        <f>SUM(C39:C42)</f>
        <v>129</v>
      </c>
      <c r="D38" s="152">
        <f>SUM(D39:D42)</f>
        <v>110</v>
      </c>
      <c r="E38" s="169">
        <f>SUM(E39:E42)</f>
        <v>19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671</v>
      </c>
      <c r="B39" s="493" t="s">
        <v>672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673</v>
      </c>
      <c r="B40" s="493" t="s">
        <v>674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675</v>
      </c>
      <c r="B41" s="493" t="s">
        <v>676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677</v>
      </c>
      <c r="B42" s="493" t="s">
        <v>678</v>
      </c>
      <c r="C42" s="155">
        <v>129</v>
      </c>
      <c r="D42" s="155">
        <v>110</v>
      </c>
      <c r="E42" s="168">
        <f t="shared" si="0"/>
        <v>19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679</v>
      </c>
      <c r="B43" s="490" t="s">
        <v>680</v>
      </c>
      <c r="C43" s="151">
        <f>C24+C28+C29+C31+C30+C32+C33+C38</f>
        <v>270</v>
      </c>
      <c r="D43" s="151">
        <f>D24+D28+D29+D31+D30+D32+D33+D38</f>
        <v>185</v>
      </c>
      <c r="E43" s="166">
        <f>E24+E28+E29+E31+E30+E32+E33+E38</f>
        <v>85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681</v>
      </c>
      <c r="B44" s="491" t="s">
        <v>682</v>
      </c>
      <c r="C44" s="150">
        <f>C43+C21+C19+C9</f>
        <v>270</v>
      </c>
      <c r="D44" s="150">
        <f>D43+D21+D19+D9</f>
        <v>185</v>
      </c>
      <c r="E44" s="166">
        <f>E43+E21+E19+E9</f>
        <v>85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683</v>
      </c>
      <c r="B47" s="497"/>
      <c r="C47" s="499"/>
      <c r="D47" s="499"/>
      <c r="E47" s="499"/>
      <c r="F47" s="171" t="s">
        <v>276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464</v>
      </c>
      <c r="B48" s="486" t="s">
        <v>8</v>
      </c>
      <c r="C48" s="500" t="s">
        <v>684</v>
      </c>
      <c r="D48" s="195" t="s">
        <v>685</v>
      </c>
      <c r="E48" s="195"/>
      <c r="F48" s="195" t="s">
        <v>686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615</v>
      </c>
      <c r="E49" s="489" t="s">
        <v>616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687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688</v>
      </c>
      <c r="B52" s="493" t="s">
        <v>689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690</v>
      </c>
      <c r="B53" s="493" t="s">
        <v>691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692</v>
      </c>
      <c r="B54" s="493" t="s">
        <v>693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677</v>
      </c>
      <c r="B55" s="493" t="s">
        <v>694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695</v>
      </c>
      <c r="B56" s="493" t="s">
        <v>696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697</v>
      </c>
      <c r="B57" s="493" t="s">
        <v>698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699</v>
      </c>
      <c r="B58" s="493" t="s">
        <v>700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701</v>
      </c>
      <c r="B59" s="493" t="s">
        <v>702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699</v>
      </c>
      <c r="B60" s="493" t="s">
        <v>703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138</v>
      </c>
      <c r="B61" s="493" t="s">
        <v>704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705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706</v>
      </c>
      <c r="B63" s="493" t="s">
        <v>707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708</v>
      </c>
      <c r="B64" s="493" t="s">
        <v>709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710</v>
      </c>
      <c r="B65" s="493" t="s">
        <v>711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712</v>
      </c>
      <c r="B66" s="490" t="s">
        <v>713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714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715</v>
      </c>
      <c r="B68" s="503" t="s">
        <v>716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717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688</v>
      </c>
      <c r="B71" s="493" t="s">
        <v>718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719</v>
      </c>
      <c r="B72" s="493" t="s">
        <v>720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721</v>
      </c>
      <c r="B73" s="493" t="s">
        <v>722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723</v>
      </c>
      <c r="B74" s="493" t="s">
        <v>724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695</v>
      </c>
      <c r="B75" s="493" t="s">
        <v>725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726</v>
      </c>
      <c r="B76" s="493" t="s">
        <v>727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728</v>
      </c>
      <c r="B77" s="493" t="s">
        <v>729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730</v>
      </c>
      <c r="B78" s="493" t="s">
        <v>731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699</v>
      </c>
      <c r="B79" s="493" t="s">
        <v>732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733</v>
      </c>
      <c r="B80" s="493" t="s">
        <v>734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735</v>
      </c>
      <c r="B81" s="493" t="s">
        <v>736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737</v>
      </c>
      <c r="B82" s="493" t="s">
        <v>738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739</v>
      </c>
      <c r="B83" s="493" t="s">
        <v>740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741</v>
      </c>
      <c r="B84" s="493" t="s">
        <v>742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743</v>
      </c>
      <c r="B85" s="493" t="s">
        <v>744</v>
      </c>
      <c r="C85" s="151">
        <f>SUM(C86:C90)+C94</f>
        <v>129</v>
      </c>
      <c r="D85" s="151">
        <f>SUM(D86:D90)+D94</f>
        <v>42</v>
      </c>
      <c r="E85" s="151">
        <f>SUM(E86:E90)+E94</f>
        <v>87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745</v>
      </c>
      <c r="B86" s="493" t="s">
        <v>746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747</v>
      </c>
      <c r="B87" s="493" t="s">
        <v>748</v>
      </c>
      <c r="C87" s="155">
        <v>23</v>
      </c>
      <c r="D87" s="155"/>
      <c r="E87" s="167">
        <f t="shared" si="1"/>
        <v>23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749</v>
      </c>
      <c r="B88" s="493" t="s">
        <v>750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751</v>
      </c>
      <c r="B89" s="493" t="s">
        <v>752</v>
      </c>
      <c r="C89" s="155">
        <v>86</v>
      </c>
      <c r="D89" s="155">
        <v>33</v>
      </c>
      <c r="E89" s="167">
        <f t="shared" si="1"/>
        <v>53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753</v>
      </c>
      <c r="B90" s="493" t="s">
        <v>754</v>
      </c>
      <c r="C90" s="150">
        <f>SUM(C91:C93)</f>
        <v>10</v>
      </c>
      <c r="D90" s="150">
        <f>SUM(D91:D93)</f>
        <v>2</v>
      </c>
      <c r="E90" s="150">
        <f>SUM(E91:E93)</f>
        <v>8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755</v>
      </c>
      <c r="B91" s="493" t="s">
        <v>756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663</v>
      </c>
      <c r="B92" s="493" t="s">
        <v>757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667</v>
      </c>
      <c r="B93" s="493" t="s">
        <v>758</v>
      </c>
      <c r="C93" s="155">
        <v>9</v>
      </c>
      <c r="D93" s="155">
        <v>2</v>
      </c>
      <c r="E93" s="167">
        <f t="shared" si="1"/>
        <v>7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759</v>
      </c>
      <c r="B94" s="493" t="s">
        <v>760</v>
      </c>
      <c r="C94" s="155">
        <v>10</v>
      </c>
      <c r="D94" s="155">
        <v>7</v>
      </c>
      <c r="E94" s="167">
        <f t="shared" si="1"/>
        <v>3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761</v>
      </c>
      <c r="B95" s="493" t="s">
        <v>762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763</v>
      </c>
      <c r="B96" s="503" t="s">
        <v>764</v>
      </c>
      <c r="C96" s="151">
        <f>C85+C80+C75+C71+C95</f>
        <v>129</v>
      </c>
      <c r="D96" s="151">
        <f>D85+D80+D75+D71+D95</f>
        <v>42</v>
      </c>
      <c r="E96" s="151">
        <f>E85+E80+E75+E71+E95</f>
        <v>87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765</v>
      </c>
      <c r="B97" s="491" t="s">
        <v>766</v>
      </c>
      <c r="C97" s="151">
        <f>C96+C68+C66</f>
        <v>129</v>
      </c>
      <c r="D97" s="151">
        <f>D96+D68+D66</f>
        <v>42</v>
      </c>
      <c r="E97" s="151">
        <f>E96+E68+E66</f>
        <v>87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767</v>
      </c>
      <c r="B99" s="506"/>
      <c r="C99" s="160"/>
      <c r="D99" s="160"/>
      <c r="E99" s="160"/>
      <c r="F99" s="507" t="s">
        <v>525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464</v>
      </c>
      <c r="B100" s="491" t="s">
        <v>465</v>
      </c>
      <c r="C100" s="162" t="s">
        <v>768</v>
      </c>
      <c r="D100" s="162" t="s">
        <v>769</v>
      </c>
      <c r="E100" s="162" t="s">
        <v>770</v>
      </c>
      <c r="F100" s="162" t="s">
        <v>771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772</v>
      </c>
      <c r="B102" s="493" t="s">
        <v>773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774</v>
      </c>
      <c r="B103" s="493" t="s">
        <v>775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776</v>
      </c>
      <c r="B104" s="493" t="s">
        <v>777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778</v>
      </c>
      <c r="B105" s="491" t="s">
        <v>779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780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4" t="s">
        <v>889</v>
      </c>
      <c r="B109" s="614"/>
      <c r="C109" s="614" t="s">
        <v>383</v>
      </c>
      <c r="D109" s="614"/>
      <c r="E109" s="614"/>
      <c r="F109" s="61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24">
      <c r="A110" s="481"/>
      <c r="B110" s="482" t="s">
        <v>888</v>
      </c>
      <c r="C110" s="481"/>
      <c r="D110" s="481"/>
      <c r="E110" s="481"/>
      <c r="F110" s="483"/>
    </row>
    <row r="111" spans="1:6" ht="12">
      <c r="A111" s="481"/>
      <c r="B111" s="482"/>
      <c r="C111" s="613" t="s">
        <v>782</v>
      </c>
      <c r="D111" s="613"/>
      <c r="E111" s="613"/>
      <c r="F111" s="613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" sqref="A3"/>
    </sheetView>
  </sheetViews>
  <sheetFormatPr defaultColWidth="9.00390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783</v>
      </c>
      <c r="F2" s="523"/>
      <c r="G2" s="523"/>
      <c r="H2" s="521"/>
      <c r="I2" s="521"/>
    </row>
    <row r="3" spans="1:9" ht="12">
      <c r="A3" s="521"/>
      <c r="B3" s="522"/>
      <c r="C3" s="524" t="s">
        <v>784</v>
      </c>
      <c r="D3" s="524"/>
      <c r="E3" s="524"/>
      <c r="F3" s="524"/>
      <c r="G3" s="524"/>
      <c r="H3" s="521"/>
      <c r="I3" s="521"/>
    </row>
    <row r="4" spans="1:9" ht="15" customHeight="1">
      <c r="A4" s="444" t="s">
        <v>868</v>
      </c>
      <c r="B4" s="619"/>
      <c r="C4" s="619"/>
      <c r="D4" s="619"/>
      <c r="E4" s="619"/>
      <c r="F4" s="619"/>
      <c r="G4" s="623" t="s">
        <v>866</v>
      </c>
      <c r="H4" s="623"/>
      <c r="I4" s="623"/>
    </row>
    <row r="5" spans="1:9" ht="30">
      <c r="A5" s="528" t="s">
        <v>876</v>
      </c>
      <c r="B5" s="620" t="s">
        <v>887</v>
      </c>
      <c r="C5" s="620"/>
      <c r="D5" s="620"/>
      <c r="E5" s="620"/>
      <c r="F5" s="620"/>
      <c r="G5" s="358" t="s">
        <v>867</v>
      </c>
      <c r="H5" s="624"/>
      <c r="I5" s="624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785</v>
      </c>
    </row>
    <row r="7" spans="1:9" s="124" customFormat="1" ht="12">
      <c r="A7" s="197" t="s">
        <v>464</v>
      </c>
      <c r="B7" s="122"/>
      <c r="C7" s="197" t="s">
        <v>786</v>
      </c>
      <c r="D7" s="198"/>
      <c r="E7" s="199"/>
      <c r="F7" s="200" t="s">
        <v>787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788</v>
      </c>
      <c r="D8" s="126" t="s">
        <v>789</v>
      </c>
      <c r="E8" s="126" t="s">
        <v>790</v>
      </c>
      <c r="F8" s="199" t="s">
        <v>791</v>
      </c>
      <c r="G8" s="201" t="s">
        <v>792</v>
      </c>
      <c r="H8" s="201"/>
      <c r="I8" s="201" t="s">
        <v>793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536</v>
      </c>
      <c r="H9" s="123" t="s">
        <v>537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794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795</v>
      </c>
      <c r="B12" s="134" t="s">
        <v>796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797</v>
      </c>
      <c r="B13" s="134" t="s">
        <v>798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596</v>
      </c>
      <c r="B14" s="134" t="s">
        <v>799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800</v>
      </c>
      <c r="B15" s="134" t="s">
        <v>801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802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565</v>
      </c>
      <c r="B17" s="136" t="s">
        <v>803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804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795</v>
      </c>
      <c r="B19" s="134" t="s">
        <v>805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806</v>
      </c>
      <c r="B20" s="134" t="s">
        <v>807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808</v>
      </c>
      <c r="B21" s="134" t="s">
        <v>809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810</v>
      </c>
      <c r="B22" s="134" t="s">
        <v>811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812</v>
      </c>
      <c r="B23" s="134" t="s">
        <v>813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814</v>
      </c>
      <c r="B24" s="134" t="s">
        <v>815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816</v>
      </c>
      <c r="B25" s="139" t="s">
        <v>817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582</v>
      </c>
      <c r="B26" s="136" t="s">
        <v>818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819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877</v>
      </c>
      <c r="B30" s="622" t="s">
        <v>886</v>
      </c>
      <c r="C30" s="622"/>
      <c r="D30" s="577" t="s">
        <v>820</v>
      </c>
      <c r="E30" s="621"/>
      <c r="F30" s="621"/>
      <c r="G30" s="621"/>
      <c r="H30" s="525" t="s">
        <v>782</v>
      </c>
      <c r="I30" s="621"/>
      <c r="J30" s="621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821</v>
      </c>
      <c r="B2" s="202"/>
      <c r="C2" s="202"/>
      <c r="D2" s="202"/>
      <c r="E2" s="202"/>
      <c r="F2" s="202"/>
    </row>
    <row r="3" spans="1:6" ht="12.75" customHeight="1">
      <c r="A3" s="202" t="s">
        <v>822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1</v>
      </c>
      <c r="B5" s="625" t="s">
        <v>874</v>
      </c>
      <c r="C5" s="625"/>
      <c r="D5" s="625"/>
      <c r="E5" s="357" t="s">
        <v>2</v>
      </c>
      <c r="F5" s="566">
        <v>122013955</v>
      </c>
    </row>
    <row r="6" spans="1:13" ht="15" customHeight="1">
      <c r="A6" s="55" t="s">
        <v>876</v>
      </c>
      <c r="B6" s="626" t="s">
        <v>890</v>
      </c>
      <c r="C6" s="626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276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823</v>
      </c>
      <c r="B8" s="62" t="s">
        <v>8</v>
      </c>
      <c r="C8" s="63" t="s">
        <v>824</v>
      </c>
      <c r="D8" s="63" t="s">
        <v>825</v>
      </c>
      <c r="E8" s="63" t="s">
        <v>826</v>
      </c>
      <c r="F8" s="63" t="s">
        <v>827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828</v>
      </c>
      <c r="B10" s="67"/>
      <c r="C10" s="542"/>
      <c r="D10" s="542"/>
      <c r="E10" s="542"/>
      <c r="F10" s="542"/>
    </row>
    <row r="11" spans="1:6" ht="18" customHeight="1">
      <c r="A11" s="68" t="s">
        <v>829</v>
      </c>
      <c r="B11" s="69"/>
      <c r="C11" s="542"/>
      <c r="D11" s="542"/>
      <c r="E11" s="542"/>
      <c r="F11" s="542"/>
    </row>
    <row r="12" spans="1:6" ht="14.25" customHeight="1">
      <c r="A12" s="68" t="s">
        <v>830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831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550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553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565</v>
      </c>
      <c r="B27" s="71" t="s">
        <v>832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833</v>
      </c>
      <c r="B28" s="72"/>
      <c r="C28" s="542"/>
      <c r="D28" s="542"/>
      <c r="E28" s="542"/>
      <c r="F28" s="557"/>
    </row>
    <row r="29" spans="1:6" ht="12.75">
      <c r="A29" s="68" t="s">
        <v>544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547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550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553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582</v>
      </c>
      <c r="B44" s="71" t="s">
        <v>834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835</v>
      </c>
      <c r="B45" s="72"/>
      <c r="C45" s="542"/>
      <c r="D45" s="542"/>
      <c r="E45" s="542"/>
      <c r="F45" s="557"/>
    </row>
    <row r="46" spans="1:6" ht="12.75">
      <c r="A46" s="68" t="s">
        <v>544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547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550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553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601</v>
      </c>
      <c r="B61" s="71" t="s">
        <v>836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837</v>
      </c>
      <c r="B62" s="72"/>
      <c r="C62" s="542"/>
      <c r="D62" s="542"/>
      <c r="E62" s="542"/>
      <c r="F62" s="557"/>
    </row>
    <row r="63" spans="1:6" ht="12.75">
      <c r="A63" s="68" t="s">
        <v>544</v>
      </c>
      <c r="B63" s="72"/>
      <c r="C63" s="556">
        <v>6</v>
      </c>
      <c r="D63" s="556"/>
      <c r="E63" s="556"/>
      <c r="F63" s="558">
        <f>C63-E63</f>
        <v>6</v>
      </c>
    </row>
    <row r="64" spans="1:6" ht="12.75">
      <c r="A64" s="68" t="s">
        <v>547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550</v>
      </c>
      <c r="B65" s="72"/>
      <c r="C65" s="556"/>
      <c r="D65" s="556"/>
      <c r="E65" s="556"/>
      <c r="F65" s="558">
        <f t="shared" si="3"/>
        <v>0</v>
      </c>
    </row>
    <row r="66" spans="1:6" ht="12.75">
      <c r="A66" s="68" t="s">
        <v>553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838</v>
      </c>
      <c r="B78" s="71" t="s">
        <v>839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840</v>
      </c>
      <c r="B79" s="71" t="s">
        <v>841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842</v>
      </c>
      <c r="B80" s="71"/>
      <c r="C80" s="542"/>
      <c r="D80" s="542"/>
      <c r="E80" s="542"/>
      <c r="F80" s="557"/>
    </row>
    <row r="81" spans="1:6" ht="14.25" customHeight="1">
      <c r="A81" s="68" t="s">
        <v>829</v>
      </c>
      <c r="B81" s="72"/>
      <c r="C81" s="542"/>
      <c r="D81" s="542"/>
      <c r="E81" s="542"/>
      <c r="F81" s="557"/>
    </row>
    <row r="82" spans="1:6" ht="12.75">
      <c r="A82" s="68" t="s">
        <v>830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831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550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553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565</v>
      </c>
      <c r="B97" s="71" t="s">
        <v>843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833</v>
      </c>
      <c r="B98" s="72"/>
      <c r="C98" s="542"/>
      <c r="D98" s="542"/>
      <c r="E98" s="542"/>
      <c r="F98" s="557"/>
    </row>
    <row r="99" spans="1:6" ht="12.75">
      <c r="A99" s="68" t="s">
        <v>544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547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550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553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582</v>
      </c>
      <c r="B114" s="71" t="s">
        <v>844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835</v>
      </c>
      <c r="B115" s="72"/>
      <c r="C115" s="542"/>
      <c r="D115" s="542"/>
      <c r="E115" s="542"/>
      <c r="F115" s="557"/>
    </row>
    <row r="116" spans="1:6" ht="12.75">
      <c r="A116" s="68" t="s">
        <v>544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547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550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553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601</v>
      </c>
      <c r="B131" s="71" t="s">
        <v>845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837</v>
      </c>
      <c r="B132" s="72"/>
      <c r="C132" s="542"/>
      <c r="D132" s="542"/>
      <c r="E132" s="542"/>
      <c r="F132" s="557"/>
    </row>
    <row r="133" spans="1:6" ht="12.75">
      <c r="A133" s="68" t="s">
        <v>544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547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550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553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838</v>
      </c>
      <c r="B148" s="71" t="s">
        <v>846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847</v>
      </c>
      <c r="B149" s="71" t="s">
        <v>848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877</v>
      </c>
      <c r="B151" s="569" t="s">
        <v>891</v>
      </c>
      <c r="C151" s="627" t="s">
        <v>849</v>
      </c>
      <c r="D151" s="627"/>
      <c r="E151" s="627"/>
      <c r="F151" s="62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7" t="s">
        <v>857</v>
      </c>
      <c r="D153" s="627"/>
      <c r="E153" s="627"/>
      <c r="F153" s="62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ETP</cp:lastModifiedBy>
  <cp:lastPrinted>2008-10-23T12:38:16Z</cp:lastPrinted>
  <dcterms:created xsi:type="dcterms:W3CDTF">2000-06-29T12:02:40Z</dcterms:created>
  <dcterms:modified xsi:type="dcterms:W3CDTF">2008-10-23T12:43:30Z</dcterms:modified>
  <cp:category/>
  <cp:version/>
  <cp:contentType/>
  <cp:contentStatus/>
</cp:coreProperties>
</file>