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№4-ОСК'!$A$1:$N$40</definedName>
    <definedName name="_xlnm.Print_Area" localSheetId="7">'справка №8'!$A$1:$F$156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<sst xmlns="http://schemas.openxmlformats.org/spreadsheetml/2006/main" count="1078" uniqueCount="885">
  <si>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</si>
  <si>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</si>
  <si>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</si>
  <si>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</si>
  <si>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</si>
  <si>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</si>
  <si>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</si>
  <si>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</si>
  <si>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</si>
  <si>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</si>
  <si>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</si>
  <si>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</si>
  <si>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</si>
  <si>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</si>
  <si>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</si>
  <si>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</si>
  <si>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</si>
  <si>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</si>
  <si>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</si>
  <si>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</si>
  <si>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</si>
  <si>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</si>
  <si>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</si>
  <si>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</si>
  <si>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</si>
  <si>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</si>
  <si>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</si>
  <si>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</si>
  <si>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</si>
  <si>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</si>
  <si>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</si>
  <si>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</si>
  <si>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</si>
  <si>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</si>
  <si>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</si>
  <si>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</si>
  <si>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</si>
  <si>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</si>
  <si>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</si>
  <si>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</si>
  <si>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</si>
  <si>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</si>
  <si>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</si>
  <si>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</si>
  <si>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</si>
  <si>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</si>
  <si>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</si>
  <si>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</si>
  <si>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</si>
  <si>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</si>
  <si>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</si>
  <si>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</si>
  <si>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</si>
  <si>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</si>
  <si>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</si>
  <si>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</si>
  <si>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</si>
  <si>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</si>
  <si>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</si>
  <si>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</si>
  <si>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</si>
  <si>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</si>
  <si>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</si>
  <si>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</si>
  <si>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</si>
  <si>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</si>
  <si>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</si>
  <si>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</si>
  <si>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</si>
  <si>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</si>
  <si>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</si>
  <si>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</si>
  <si>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</si>
  <si>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</si>
  <si>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</si>
  <si>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</si>
  <si>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</si>
  <si>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</si>
  <si>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</si>
  <si>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</si>
  <si>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</si>
  <si>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</si>
  <si>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</si>
  <si>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</si>
  <si>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</si>
  <si>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</si>
  <si>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</si>
  <si>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</si>
  <si>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</si>
  <si>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</si>
  <si>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</si>
  <si>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</si>
  <si>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</si>
  <si>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</si>
  <si>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</si>
  <si>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</si>
  <si>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</si>
  <si>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</si>
  <si>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</si>
  <si>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</si>
  <si>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</si>
  <si>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</si>
  <si>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</si>
  <si>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</si>
  <si>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</si>
  <si>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</si>
  <si>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</si>
  <si>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</si>
  <si>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</si>
  <si>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</si>
  <si>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</si>
  <si>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</si>
  <si>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</si>
  <si>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</si>
  <si>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</si>
  <si>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</si>
  <si>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</si>
  <si>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</si>
  <si>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</si>
  <si>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</si>
  <si>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</si>
  <si>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</si>
  <si>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</si>
  <si>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</si>
  <si>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</si>
  <si>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</si>
  <si>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</si>
  <si>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</si>
  <si>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</si>
  <si>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</si>
  <si>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</si>
  <si>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</si>
  <si>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</si>
  <si>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</si>
  <si>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</si>
  <si>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</si>
  <si>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</si>
  <si>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</si>
  <si>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</si>
  <si>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</si>
  <si>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</si>
  <si>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</si>
  <si>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</si>
  <si>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</si>
  <si>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</si>
  <si>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</si>
  <si>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</si>
  <si>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</si>
  <si>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</si>
  <si>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</si>
  <si>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</si>
  <si>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</si>
  <si>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</si>
  <si>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</si>
  <si>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</si>
  <si>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</si>
  <si>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</si>
  <si>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</si>
  <si>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</si>
  <si>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</si>
  <si>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</si>
  <si>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</si>
  <si>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</si>
  <si>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</si>
  <si>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</si>
  <si>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</si>
  <si>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</si>
  <si>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</si>
  <si>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</si>
  <si>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</si>
  <si>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</si>
  <si>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</si>
  <si>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</si>
  <si>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</si>
  <si>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</si>
  <si>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</si>
  <si>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</si>
  <si>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</si>
  <si>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</si>
  <si>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</si>
  <si>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</si>
  <si>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</si>
  <si>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</si>
  <si>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</si>
  <si>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</si>
  <si>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</si>
  <si>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</si>
  <si>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</si>
  <si>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</si>
  <si>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</si>
  <si>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</si>
  <si>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</si>
  <si>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</si>
  <si>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</si>
  <si>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</si>
  <si>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</si>
  <si>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</si>
  <si>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</si>
  <si>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</si>
  <si>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</si>
  <si>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</si>
  <si>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</si>
  <si>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</si>
  <si>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</si>
  <si>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</si>
  <si>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</si>
  <si>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</si>
  <si>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</si>
  <si>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</si>
  <si>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</si>
  <si>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</si>
  <si>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</si>
  <si>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</si>
  <si>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</si>
  <si>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</si>
  <si>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</si>
  <si>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</si>
  <si>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</si>
  <si>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</si>
  <si>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</si>
  <si>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</si>
  <si>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</si>
  <si>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</si>
  <si>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</si>
  <si>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</si>
  <si>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</si>
  <si>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</si>
  <si>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</si>
  <si>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</si>
  <si>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</si>
  <si>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</si>
  <si>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</si>
  <si>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</si>
  <si>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</si>
  <si>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</si>
  <si>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</si>
  <si>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</si>
  <si>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</si>
  <si>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</si>
  <si>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</si>
  <si>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</si>
  <si>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</si>
  <si>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</si>
  <si>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</si>
  <si>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</si>
  <si>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</si>
  <si>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</si>
  <si>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</si>
  <si>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</si>
  <si>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</si>
  <si>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</si>
  <si>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</si>
  <si>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</si>
  <si>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</si>
  <si>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</si>
  <si>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</si>
  <si>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</si>
  <si>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</si>
  <si>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</si>
  <si>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</si>
  <si>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</si>
  <si>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</si>
  <si>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</si>
  <si>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</si>
  <si>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</si>
  <si>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</si>
  <si>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</si>
  <si>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</si>
  <si>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</si>
  <si>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</si>
  <si>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</si>
  <si>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</si>
  <si>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</si>
  <si>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</si>
  <si>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</si>
  <si>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</si>
  <si>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</si>
  <si>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</si>
  <si>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</si>
  <si>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</si>
  <si>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</si>
  <si>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</si>
  <si>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</si>
  <si>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</si>
  <si>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</si>
  <si>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</si>
  <si>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</si>
  <si>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</si>
  <si>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</si>
  <si>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</si>
  <si>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</si>
  <si>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</si>
  <si>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</si>
  <si>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</si>
  <si>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</si>
  <si>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</si>
  <si>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</si>
  <si>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</si>
  <si>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</si>
  <si>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</si>
  <si>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</si>
  <si>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</si>
  <si>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</si>
  <si>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</si>
  <si>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</si>
  <si>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</si>
  <si>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</si>
  <si>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</si>
  <si>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</si>
  <si>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</si>
  <si>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</si>
  <si>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</si>
  <si>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</si>
  <si>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</si>
  <si>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</si>
  <si>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</si>
  <si>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</si>
  <si>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</si>
  <si>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</si>
  <si>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</si>
  <si>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</si>
  <si>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</si>
  <si>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</si>
  <si>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</si>
  <si>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</si>
  <si>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</si>
  <si>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</si>
  <si>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</si>
  <si>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</si>
  <si>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</si>
  <si>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</si>
  <si>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</si>
  <si>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</si>
  <si>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</si>
  <si>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</si>
  <si>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</si>
  <si>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</si>
  <si>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</si>
  <si>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</si>
  <si>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</si>
  <si>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</si>
  <si>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</si>
  <si>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</si>
  <si>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</si>
  <si>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</si>
  <si>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</si>
  <si>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</si>
  <si>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</si>
  <si>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</si>
  <si>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</si>
  <si>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</si>
  <si>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</si>
  <si>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</si>
  <si>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</si>
  <si>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</si>
  <si>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</si>
  <si>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</si>
  <si>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</si>
  <si>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</si>
  <si>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</si>
  <si>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</si>
  <si>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</si>
  <si>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</si>
  <si>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</si>
  <si>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</si>
  <si>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</si>
  <si>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</si>
  <si>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</si>
  <si>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</si>
  <si>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</si>
  <si>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</si>
  <si>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</si>
  <si>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</si>
  <si>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</si>
  <si>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</si>
  <si>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</si>
  <si>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</si>
  <si>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</si>
  <si>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</si>
  <si>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</si>
  <si>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</si>
  <si>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</si>
  <si>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</si>
  <si>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</si>
  <si>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</si>
  <si>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</si>
  <si>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</si>
  <si>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</si>
  <si>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</si>
  <si>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</si>
  <si>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</si>
  <si>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</si>
  <si>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</si>
  <si>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</si>
  <si>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</si>
  <si>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</si>
  <si>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</si>
  <si>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</si>
  <si>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</si>
  <si>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</si>
  <si>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</si>
  <si>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</si>
  <si>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</si>
  <si>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</si>
  <si>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</si>
  <si>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</si>
  <si>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</si>
  <si>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</si>
  <si>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</si>
  <si>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</si>
  <si>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</si>
  <si>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</si>
  <si>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</si>
  <si>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</si>
  <si>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</si>
  <si>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</si>
  <si>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</si>
  <si>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</si>
  <si>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</si>
  <si>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</si>
  <si>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</si>
  <si>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</si>
  <si>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</si>
  <si>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</si>
  <si>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</si>
  <si>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</si>
  <si>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</si>
  <si>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</si>
  <si>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</si>
  <si>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</si>
  <si>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</si>
  <si>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</si>
  <si>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</si>
  <si>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</si>
  <si>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</si>
  <si>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</si>
  <si>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</si>
  <si>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</si>
  <si>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</si>
  <si>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</si>
  <si>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</si>
  <si>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</si>
  <si>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</si>
  <si>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</si>
  <si>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</si>
  <si>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</si>
  <si>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</si>
  <si>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</si>
  <si>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</si>
  <si>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</si>
  <si>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</si>
  <si>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</si>
  <si>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</si>
  <si>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</si>
  <si>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</si>
  <si>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</si>
  <si>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</si>
  <si>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</si>
  <si>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</si>
  <si>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</si>
  <si>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</si>
  <si>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</si>
  <si>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</si>
  <si>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</si>
  <si>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</si>
  <si>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</si>
  <si>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</si>
  <si>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</si>
  <si>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</si>
  <si>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</si>
  <si>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</si>
  <si>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</si>
  <si>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</si>
  <si>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</si>
  <si>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</si>
  <si>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</si>
  <si>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</si>
  <si>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</si>
  <si>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</si>
  <si>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</si>
  <si>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</si>
  <si>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</si>
  <si>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</si>
  <si>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</si>
  <si>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</si>
  <si>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</si>
  <si>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</si>
  <si>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</si>
  <si>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</si>
  <si>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</si>
  <si>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</si>
  <si>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</si>
  <si>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</si>
  <si>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</si>
  <si>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</si>
  <si>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</si>
  <si>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</si>
  <si>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</si>
  <si>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</si>
  <si>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</si>
  <si>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</si>
  <si>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</si>
  <si>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</si>
  <si>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</si>
  <si>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</si>
  <si>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</si>
  <si>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</si>
  <si>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</si>
  <si>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</si>
  <si>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</si>
  <si>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</si>
  <si>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</si>
  <si>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</si>
  <si>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</si>
  <si>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</si>
  <si>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</si>
  <si>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</si>
  <si>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</si>
  <si>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</si>
  <si>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</si>
  <si>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</si>
  <si>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</si>
  <si>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</si>
  <si>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</si>
  <si>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</si>
  <si>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</si>
  <si>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</si>
  <si>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</si>
  <si>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</si>
  <si>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</si>
  <si>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</si>
  <si>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</si>
  <si>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</si>
  <si>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</si>
  <si>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</si>
  <si>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</si>
  <si>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</si>
  <si>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</si>
  <si>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</si>
  <si>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</si>
  <si>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</si>
  <si>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</si>
  <si>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</si>
  <si>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</si>
  <si>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</si>
  <si>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</si>
  <si>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</si>
  <si>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</si>
  <si>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</si>
  <si>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</si>
  <si>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</si>
  <si>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</si>
  <si>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</si>
  <si>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</si>
  <si>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</si>
  <si>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</si>
  <si>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</si>
  <si>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</si>
  <si>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</si>
  <si>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</si>
  <si>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</si>
  <si>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</si>
  <si>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</si>
  <si>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</si>
  <si>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</si>
  <si>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</si>
  <si>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</si>
  <si>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</si>
  <si>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</si>
  <si>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</si>
  <si>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</si>
  <si>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</si>
  <si>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</si>
  <si>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</si>
  <si>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</si>
  <si>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</si>
  <si>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</si>
  <si>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</si>
  <si>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</si>
  <si>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</si>
  <si>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</si>
  <si>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</si>
  <si>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</si>
  <si>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</si>
  <si>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</si>
  <si>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</si>
  <si>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</si>
  <si>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</si>
  <si>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</si>
  <si>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</si>
  <si>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</si>
  <si>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</si>
  <si>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</si>
  <si>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</si>
  <si>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</si>
  <si>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</si>
  <si>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</si>
  <si>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</si>
  <si>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</si>
  <si>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</si>
  <si>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</si>
  <si>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</si>
  <si>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</si>
  <si>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</si>
  <si>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</si>
  <si>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</si>
  <si>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</si>
  <si>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</si>
  <si>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</si>
  <si>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</si>
  <si>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</si>
  <si>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</si>
  <si>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</si>
  <si>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</si>
  <si>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</si>
  <si>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</si>
  <si>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</si>
  <si>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</si>
  <si>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</si>
  <si>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</si>
  <si>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</si>
  <si>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</si>
  <si>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</si>
  <si>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</si>
  <si>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</si>
  <si>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</si>
  <si>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</si>
  <si>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</si>
  <si>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</si>
  <si>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</si>
  <si>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</si>
  <si>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</si>
  <si>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</si>
  <si>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</si>
  <si>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</si>
  <si>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</si>
  <si>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</si>
  <si>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</si>
  <si>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</si>
  <si>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</si>
  <si>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</si>
  <si>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</si>
  <si>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</si>
  <si>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</si>
  <si>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</si>
  <si>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</si>
  <si>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</si>
  <si>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</si>
  <si>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</si>
  <si>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</si>
  <si>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</si>
  <si>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</si>
  <si>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</si>
  <si>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</si>
  <si>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</si>
  <si>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</si>
  <si>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</si>
  <si>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</si>
  <si>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</si>
  <si>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</si>
  <si>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</si>
  <si>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</si>
  <si>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</si>
  <si>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</si>
  <si>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</si>
  <si>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</si>
  <si>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</si>
  <si>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</si>
  <si>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</si>
  <si>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</si>
  <si>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</si>
  <si>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</si>
  <si>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</si>
  <si>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</si>
  <si>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</si>
  <si>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</si>
  <si>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</si>
  <si>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</si>
  <si>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</si>
  <si>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</si>
  <si>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</si>
  <si>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</si>
  <si>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</si>
  <si>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</si>
  <si>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</si>
  <si>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</si>
  <si>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</si>
  <si>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</si>
  <si>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</si>
  <si>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</si>
  <si>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</si>
  <si>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</si>
  <si>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</si>
  <si>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</si>
  <si>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</si>
  <si>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</si>
  <si>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</si>
  <si>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</si>
  <si>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</si>
  <si>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</si>
  <si>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</si>
  <si>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</si>
  <si>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</si>
  <si>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</si>
  <si>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</si>
  <si>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</si>
  <si>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</si>
  <si>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</si>
  <si>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</si>
  <si>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</si>
  <si>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</si>
  <si>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</si>
  <si>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</si>
  <si>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</si>
  <si>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</si>
  <si>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</si>
  <si>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</si>
  <si>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</si>
  <si>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</si>
  <si>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</si>
  <si>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</si>
  <si>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</si>
  <si>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</si>
  <si>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</si>
  <si>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</si>
  <si>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</si>
  <si>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</si>
  <si>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</si>
  <si>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</si>
  <si>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</si>
  <si>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</si>
  <si>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</si>
  <si>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</si>
  <si>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</si>
  <si>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</si>
  <si>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</si>
  <si>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</si>
  <si>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</si>
  <si>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</si>
  <si>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</si>
  <si>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</si>
  <si>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</si>
  <si>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</si>
  <si>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</si>
  <si>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</si>
  <si>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</si>
  <si>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</si>
  <si>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</si>
  <si>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</si>
  <si>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</si>
  <si>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</si>
  <si>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</si>
  <si>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</si>
  <si>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</si>
  <si>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</si>
  <si>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</si>
  <si>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</si>
  <si>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</si>
  <si>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</si>
  <si>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</si>
  <si>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</si>
  <si>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</si>
  <si>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</si>
  <si>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</si>
  <si>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</si>
  <si>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</si>
  <si>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</si>
  <si>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</si>
  <si>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</si>
  <si>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</si>
  <si>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</si>
  <si>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</si>
  <si>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</si>
  <si>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</si>
  <si>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</si>
  <si>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</si>
  <si>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</si>
  <si>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</si>
  <si>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</si>
  <si>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</si>
  <si>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</si>
  <si>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</si>
  <si>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</si>
  <si>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</si>
  <si>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</si>
  <si>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</si>
  <si>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</si>
  <si>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</si>
  <si>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</si>
  <si>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</si>
  <si>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</si>
  <si>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</si>
  <si>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</si>
  <si>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</si>
  <si>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</si>
  <si>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</si>
  <si>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</si>
  <si>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</si>
  <si>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</si>
  <si>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</si>
  <si>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</si>
  <si>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</si>
  <si>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</si>
  <si>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</si>
  <si>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</si>
  <si>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</si>
  <si>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</si>
  <si>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</si>
  <si>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</si>
  <si>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</si>
  <si>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</si>
  <si>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</si>
  <si>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</si>
  <si>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</si>
  <si>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</si>
  <si>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</si>
  <si>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</si>
  <si>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</si>
  <si>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</si>
  <si>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</si>
  <si>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</si>
  <si>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</si>
  <si>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</si>
  <si>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</si>
  <si>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</si>
  <si>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</si>
  <si>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</si>
  <si>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</si>
  <si>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</si>
  <si>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</si>
  <si>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</si>
  <si>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</si>
  <si>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</si>
  <si>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</si>
  <si>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</si>
  <si>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</si>
  <si>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</si>
  <si>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</si>
  <si>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</si>
  <si>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</si>
  <si>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</si>
  <si>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</si>
  <si>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</si>
  <si>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</si>
  <si>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</si>
  <si>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</si>
  <si>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</si>
  <si>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</si>
  <si>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</si>
  <si>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</si>
  <si>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</si>
  <si>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</si>
  <si>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</si>
  <si>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</si>
  <si>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</si>
  <si>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</si>
  <si>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</si>
  <si>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</si>
  <si>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</si>
  <si>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</si>
  <si>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</si>
  <si>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</si>
  <si>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</si>
  <si>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ЕЛАРГ УИНД ЕООД</t>
  </si>
  <si>
    <t xml:space="preserve">                     / Анна Пенкова Менелаева /</t>
  </si>
  <si>
    <t xml:space="preserve">                      / Красен Подгорски /</t>
  </si>
  <si>
    <t>НЕКОНСОЛИДИРАН/МЕЖДИНЕН ФИНАНСОВ ОТЧЕТ</t>
  </si>
  <si>
    <t>Дата на съставяне: 20.04.2012</t>
  </si>
  <si>
    <t>/ Надя Георгиева /</t>
  </si>
  <si>
    <t>1. Реколта EАД, гр. София, бул. Никола Вапцаров №16</t>
  </si>
  <si>
    <t>1. Агроменидж АД -гр. София, бул. Никола Вапцаров 16</t>
  </si>
  <si>
    <t xml:space="preserve">           / Красен Подгорски /</t>
  </si>
  <si>
    <t xml:space="preserve">Дата на съставяне:    20.04.2012                                   </t>
  </si>
  <si>
    <t xml:space="preserve">Дата  на съставяне: 20.04.2012                                                                                                                                </t>
  </si>
  <si>
    <t xml:space="preserve">Дата на съставяне: 20.04.2012                        </t>
  </si>
  <si>
    <t>Дата на съставяне:  20.04.2012</t>
  </si>
  <si>
    <r>
      <t xml:space="preserve">Дата на съставяне: </t>
    </r>
    <r>
      <rPr>
        <sz val="10"/>
        <rFont val="Times New Roman"/>
        <family val="1"/>
      </rPr>
      <t>20.04.2012</t>
    </r>
  </si>
  <si>
    <t xml:space="preserve">Съставител:  </t>
  </si>
  <si>
    <t xml:space="preserve">Ръководител: </t>
  </si>
  <si>
    <t xml:space="preserve"> / Красен Подгорски /</t>
  </si>
  <si>
    <t>/Надя Георгиева/</t>
  </si>
  <si>
    <t>/Красен Подгорски/</t>
  </si>
  <si>
    <t xml:space="preserve">            /Надя Георгиева/</t>
  </si>
  <si>
    <t xml:space="preserve">        /Красен Подгорски/</t>
  </si>
  <si>
    <t xml:space="preserve">        /Надя Георгиева/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</si>
</sst>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4" fillId="0" borderId="10" xfId="67" applyFont="1" applyBorder="1" applyAlignment="1" applyProtection="1">
      <alignment vertical="top"/>
      <protection locked="0"/>
    </xf>
    <xf numFmtId="0" fontId="15" fillId="0" borderId="0" xfId="67">
      <alignment/>
      <protection/>
    </xf>
    <xf numFmtId="0" fontId="15" fillId="0" borderId="0" xfId="68">
      <alignment/>
      <protection/>
    </xf>
    <xf numFmtId="0" fontId="15" fillId="0" borderId="0" xfId="69">
      <alignment/>
      <protection/>
    </xf>
    <xf numFmtId="0" fontId="15" fillId="0" borderId="0" xfId="70">
      <alignment/>
      <protection/>
    </xf>
    <xf numFmtId="0" fontId="15" fillId="0" borderId="0" xfId="71">
      <alignment/>
      <protection/>
    </xf>
    <xf numFmtId="0" fontId="15" fillId="0" borderId="0" xfId="67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horizontal="left" vertical="top"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справка №1-БАЛАНС" xfId="67"/>
    <cellStyle name="Normal_справка №2-ОТЧЕТ ЗА ДОХОДИТЕ" xfId="68"/>
    <cellStyle name="Normal_справка №3-ОПП по прекия метод" xfId="69"/>
    <cellStyle name="Normal_справка №4-ОСК" xfId="70"/>
    <cellStyle name="Normal_справка №5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2" sqref="A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>
        <v>200742256</v>
      </c>
    </row>
    <row r="4" spans="1:8" ht="15">
      <c r="A4" s="585" t="s">
        <v>3</v>
      </c>
      <c r="B4" s="591"/>
      <c r="C4" s="591"/>
      <c r="D4" s="591"/>
      <c r="E4" s="574" t="s">
        <v>866</v>
      </c>
      <c r="F4" s="587" t="s">
        <v>4</v>
      </c>
      <c r="G4" s="588"/>
      <c r="H4" s="461" t="s">
        <v>159</v>
      </c>
    </row>
    <row r="5" spans="1:8" ht="15">
      <c r="A5" s="585" t="s">
        <v>5</v>
      </c>
      <c r="B5" s="586"/>
      <c r="C5" s="586"/>
      <c r="D5" s="586"/>
      <c r="E5" s="504">
        <v>40999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</v>
      </c>
      <c r="H11" s="152">
        <v>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</v>
      </c>
      <c r="H17" s="154">
        <f>H11+H14+H15+H16</f>
        <v>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-60</v>
      </c>
      <c r="H27" s="154">
        <f>SUM(H28:H30)</f>
        <v>-12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-60</v>
      </c>
      <c r="H29" s="316">
        <v>-12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</v>
      </c>
      <c r="H32" s="316">
        <v>-48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-70</v>
      </c>
      <c r="H33" s="154">
        <f>H27+H31+H32</f>
        <v>-60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8713</v>
      </c>
      <c r="D34" s="155">
        <f>SUM(D35:D38)</f>
        <v>8544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544</v>
      </c>
      <c r="D35" s="151">
        <v>544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-65</v>
      </c>
      <c r="H36" s="154">
        <f>H25+H17+H33</f>
        <v>-55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8169</v>
      </c>
      <c r="D37" s="151">
        <v>8000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8713</v>
      </c>
      <c r="D45" s="155">
        <f>D34+D39+D44</f>
        <v>8544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</v>
      </c>
      <c r="D54" s="151">
        <v>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8714</v>
      </c>
      <c r="D55" s="155">
        <f>D19+D20+D21+D27+D32+D45+D51+D53+D54</f>
        <v>8545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8782</v>
      </c>
      <c r="H61" s="154">
        <f>SUM(H62:H68)</f>
        <v>8606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8781</v>
      </c>
      <c r="H62" s="152">
        <v>8596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1</v>
      </c>
    </row>
    <row r="67" spans="1:8" ht="15">
      <c r="A67" s="235" t="s">
        <v>207</v>
      </c>
      <c r="B67" s="241" t="s">
        <v>208</v>
      </c>
      <c r="C67" s="151">
        <v>2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>
        <v>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8782</v>
      </c>
      <c r="H71" s="161">
        <f>H59+H60+H61+H69+H70</f>
        <v>8606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8782</v>
      </c>
      <c r="H79" s="162">
        <f>H71+H74+H75+H76</f>
        <v>8606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</v>
      </c>
      <c r="D93" s="155">
        <f>D64+D75+D84+D91+D92</f>
        <v>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8717</v>
      </c>
      <c r="D94" s="164">
        <f>D93+D55</f>
        <v>8551</v>
      </c>
      <c r="E94" s="449" t="s">
        <v>270</v>
      </c>
      <c r="F94" s="289" t="s">
        <v>271</v>
      </c>
      <c r="G94" s="165">
        <f>G36+G39+G55+G79</f>
        <v>8717</v>
      </c>
      <c r="H94" s="165">
        <f>H36+H39+H55+H79</f>
        <v>8551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9" t="s">
        <v>273</v>
      </c>
      <c r="D98" s="589"/>
      <c r="E98" s="589"/>
      <c r="F98" s="170"/>
      <c r="G98" s="171"/>
      <c r="H98" s="172"/>
      <c r="M98" s="157"/>
    </row>
    <row r="99" spans="3:8" ht="15">
      <c r="C99" s="575" t="s">
        <v>864</v>
      </c>
      <c r="D99" s="580" t="s">
        <v>868</v>
      </c>
      <c r="E99" s="45"/>
      <c r="F99" s="170"/>
      <c r="G99" s="171"/>
      <c r="H99" s="172"/>
    </row>
    <row r="100" spans="1:5" ht="15">
      <c r="A100" s="173"/>
      <c r="B100" s="173"/>
      <c r="C100" s="589" t="s">
        <v>856</v>
      </c>
      <c r="D100" s="590"/>
      <c r="E100" s="590"/>
    </row>
    <row r="101" ht="12.75">
      <c r="C101" s="575" t="s">
        <v>865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7480314960629921" bottom="0.5905511811023623" header="0.1968503937007874" footer="0.1968503937007874"/>
  <pageSetup fitToHeight="1000" fitToWidth="1" horizontalDpi="600" verticalDpi="600" orientation="landscape" paperSize="9" scale="7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C62" sqref="C6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4" t="str">
        <f>'справка №1-БАЛАНС'!E3</f>
        <v>ЕЛАРГ УИНД ЕООД</v>
      </c>
      <c r="C2" s="594"/>
      <c r="D2" s="594"/>
      <c r="E2" s="594"/>
      <c r="F2" s="596" t="s">
        <v>2</v>
      </c>
      <c r="G2" s="596"/>
      <c r="H2" s="525">
        <f>'справка №1-БАЛАНС'!H3</f>
        <v>200742256</v>
      </c>
    </row>
    <row r="3" spans="1:8" ht="15">
      <c r="A3" s="467" t="s">
        <v>275</v>
      </c>
      <c r="B3" s="594" t="str">
        <f>'справка №1-БАЛАНС'!E4</f>
        <v>НЕКОНСОЛИДИРАН/МЕЖДИНЕН ФИНАНСОВ ОТЧЕТ</v>
      </c>
      <c r="C3" s="594"/>
      <c r="D3" s="594"/>
      <c r="E3" s="594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95">
        <f>'справка №1-БАЛАНС'!E5</f>
        <v>40999</v>
      </c>
      <c r="C4" s="595"/>
      <c r="D4" s="595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</v>
      </c>
      <c r="D10" s="46"/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8" t="s">
        <v>294</v>
      </c>
      <c r="G11" s="549">
        <v>3</v>
      </c>
      <c r="H11" s="549">
        <v>3</v>
      </c>
    </row>
    <row r="12" spans="1:8" ht="12">
      <c r="A12" s="298" t="s">
        <v>295</v>
      </c>
      <c r="B12" s="299" t="s">
        <v>296</v>
      </c>
      <c r="C12" s="46">
        <v>2</v>
      </c>
      <c r="D12" s="46">
        <v>3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0" t="s">
        <v>300</v>
      </c>
      <c r="G13" s="547">
        <f>SUM(G9:G12)</f>
        <v>3</v>
      </c>
      <c r="H13" s="547">
        <f>SUM(H9:H12)</f>
        <v>3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3</v>
      </c>
      <c r="D19" s="49">
        <f>SUM(D9:D15)+D16</f>
        <v>3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10</v>
      </c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13</v>
      </c>
      <c r="D28" s="50">
        <f>D26+D19</f>
        <v>3</v>
      </c>
      <c r="E28" s="127" t="s">
        <v>339</v>
      </c>
      <c r="F28" s="553" t="s">
        <v>340</v>
      </c>
      <c r="G28" s="547">
        <f>G13+G15+G24</f>
        <v>3</v>
      </c>
      <c r="H28" s="547">
        <f>H13+H15+H24</f>
        <v>3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10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13</v>
      </c>
      <c r="D33" s="49">
        <f>D28-D31+D32</f>
        <v>3</v>
      </c>
      <c r="E33" s="127" t="s">
        <v>353</v>
      </c>
      <c r="F33" s="553" t="s">
        <v>354</v>
      </c>
      <c r="G33" s="53">
        <f>G32-G31+G28</f>
        <v>3</v>
      </c>
      <c r="H33" s="53">
        <f>H32-H31+H28</f>
        <v>3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10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10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10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13</v>
      </c>
      <c r="D42" s="53">
        <f>D33+D35+D39</f>
        <v>3</v>
      </c>
      <c r="E42" s="128" t="s">
        <v>380</v>
      </c>
      <c r="F42" s="129" t="s">
        <v>381</v>
      </c>
      <c r="G42" s="53">
        <f>G39+G33</f>
        <v>13</v>
      </c>
      <c r="H42" s="53">
        <f>H39+H33</f>
        <v>3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7" t="s">
        <v>861</v>
      </c>
      <c r="B45" s="597"/>
      <c r="C45" s="597"/>
      <c r="D45" s="597"/>
      <c r="E45" s="59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81">
        <v>41019</v>
      </c>
      <c r="C48" s="427" t="s">
        <v>382</v>
      </c>
      <c r="D48" s="592"/>
      <c r="E48" s="592"/>
      <c r="F48" s="592"/>
      <c r="G48" s="592"/>
      <c r="H48" s="592"/>
      <c r="I48" s="543"/>
      <c r="J48" s="543"/>
      <c r="K48" s="543"/>
      <c r="L48" s="543"/>
      <c r="M48" s="543"/>
      <c r="N48" s="543"/>
      <c r="O48" s="543"/>
    </row>
    <row r="49" spans="1:8" ht="12.75">
      <c r="A49" s="560"/>
      <c r="B49" s="561"/>
      <c r="C49" s="425"/>
      <c r="D49" s="583" t="s">
        <v>880</v>
      </c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93"/>
      <c r="E50" s="593"/>
      <c r="F50" s="593"/>
      <c r="G50" s="593"/>
      <c r="H50" s="593"/>
    </row>
    <row r="51" spans="1:8" ht="12.75">
      <c r="A51" s="563"/>
      <c r="B51" s="559"/>
      <c r="C51" s="576" t="s">
        <v>865</v>
      </c>
      <c r="D51" s="583" t="s">
        <v>881</v>
      </c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10" zoomScaleNormal="110" zoomScalePageLayoutView="0" workbookViewId="0" topLeftCell="A28">
      <selection activeCell="B55" sqref="B5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ЕЛАРГ УИНД ЕООД</v>
      </c>
      <c r="C4" s="540" t="s">
        <v>2</v>
      </c>
      <c r="D4" s="540">
        <f>'справка №1-БАЛАНС'!H3</f>
        <v>200742256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НЕКОНСОЛИДИРАН/МЕЖДИНЕН ФИНАНСОВ ОТЧЕТ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>
        <f>'справка №1-БАЛАНС'!E5</f>
        <v>40999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</v>
      </c>
      <c r="D10" s="54">
        <v>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</v>
      </c>
      <c r="D11" s="54">
        <v>-1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-8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-11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-169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-169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450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-18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-257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175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</v>
      </c>
      <c r="D44" s="132">
        <v>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</v>
      </c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8"/>
      <c r="D50" s="598"/>
      <c r="G50" s="133"/>
      <c r="H50" s="133"/>
    </row>
    <row r="51" spans="1:8" ht="12.75">
      <c r="A51" s="318"/>
      <c r="B51" s="583" t="s">
        <v>882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8"/>
      <c r="D52" s="598"/>
      <c r="G52" s="133"/>
      <c r="H52" s="133"/>
    </row>
    <row r="53" spans="1:8" ht="12.75">
      <c r="A53" s="318"/>
      <c r="B53" s="577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6">
      <selection activeCell="I51" sqref="I51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9" t="s">
        <v>460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1" t="str">
        <f>'справка №1-БАЛАНС'!E3</f>
        <v>ЕЛАРГ УИНД ЕООД</v>
      </c>
      <c r="C3" s="601"/>
      <c r="D3" s="601"/>
      <c r="E3" s="601"/>
      <c r="F3" s="601"/>
      <c r="G3" s="601"/>
      <c r="H3" s="601"/>
      <c r="I3" s="601"/>
      <c r="J3" s="476"/>
      <c r="K3" s="603" t="s">
        <v>2</v>
      </c>
      <c r="L3" s="603"/>
      <c r="M3" s="478">
        <f>'справка №1-БАЛАНС'!H3</f>
        <v>200742256</v>
      </c>
      <c r="N3" s="2"/>
    </row>
    <row r="4" spans="1:15" s="531" customFormat="1" ht="13.5" customHeight="1">
      <c r="A4" s="467" t="s">
        <v>461</v>
      </c>
      <c r="B4" s="601" t="str">
        <f>'справка №1-БАЛАНС'!E4</f>
        <v>НЕКОНСОЛИДИРАН/МЕЖДИНЕН ФИНАНСОВ ОТЧЕТ</v>
      </c>
      <c r="C4" s="601"/>
      <c r="D4" s="601"/>
      <c r="E4" s="601"/>
      <c r="F4" s="601"/>
      <c r="G4" s="601"/>
      <c r="H4" s="601"/>
      <c r="I4" s="601"/>
      <c r="J4" s="136"/>
      <c r="K4" s="604" t="s">
        <v>4</v>
      </c>
      <c r="L4" s="604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605">
        <f>'справка №1-БАЛАНС'!E5</f>
        <v>40999</v>
      </c>
      <c r="C5" s="605"/>
      <c r="D5" s="605"/>
      <c r="E5" s="60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-60</v>
      </c>
      <c r="K11" s="60"/>
      <c r="L11" s="344">
        <f>SUM(C11:K11)</f>
        <v>-55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-60</v>
      </c>
      <c r="K15" s="61">
        <f t="shared" si="2"/>
        <v>0</v>
      </c>
      <c r="L15" s="344">
        <f t="shared" si="1"/>
        <v>-55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</v>
      </c>
      <c r="K16" s="60"/>
      <c r="L16" s="344">
        <f t="shared" si="1"/>
        <v>-10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-70</v>
      </c>
      <c r="K29" s="59">
        <f t="shared" si="6"/>
        <v>0</v>
      </c>
      <c r="L29" s="344">
        <f t="shared" si="1"/>
        <v>-65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5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-70</v>
      </c>
      <c r="K32" s="59">
        <f t="shared" si="7"/>
        <v>0</v>
      </c>
      <c r="L32" s="344">
        <f t="shared" si="1"/>
        <v>-65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2" t="s">
        <v>862</v>
      </c>
      <c r="B35" s="602"/>
      <c r="C35" s="602"/>
      <c r="D35" s="602"/>
      <c r="E35" s="602"/>
      <c r="F35" s="602"/>
      <c r="G35" s="602"/>
      <c r="H35" s="602"/>
      <c r="I35" s="602"/>
      <c r="J35" s="60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600" t="s">
        <v>522</v>
      </c>
      <c r="E38" s="600"/>
      <c r="F38" s="600"/>
      <c r="G38" s="600"/>
      <c r="H38" s="600"/>
      <c r="I38" s="600"/>
      <c r="J38" s="15" t="s">
        <v>857</v>
      </c>
      <c r="K38" s="15"/>
      <c r="L38" s="600"/>
      <c r="M38" s="600"/>
      <c r="N38" s="11"/>
    </row>
    <row r="39" spans="1:13" ht="12.75">
      <c r="A39" s="535"/>
      <c r="B39" s="536"/>
      <c r="C39" s="537"/>
      <c r="D39" s="537"/>
      <c r="E39" s="584" t="s">
        <v>880</v>
      </c>
      <c r="F39" s="537"/>
      <c r="G39" s="537"/>
      <c r="H39" s="537"/>
      <c r="I39" s="537"/>
      <c r="J39" s="537"/>
      <c r="K39" s="578" t="s">
        <v>871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" bottom="0" header="0" footer="0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">
      <selection activeCell="I78" sqref="I7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384</v>
      </c>
      <c r="B2" s="607"/>
      <c r="C2" s="608" t="str">
        <f>'справка №1-БАЛАНС'!E3</f>
        <v>ЕЛАРГ УИНД ЕООД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200742256</v>
      </c>
      <c r="P2" s="483"/>
      <c r="Q2" s="483"/>
      <c r="R2" s="525"/>
    </row>
    <row r="3" spans="1:18" ht="15">
      <c r="A3" s="606" t="s">
        <v>5</v>
      </c>
      <c r="B3" s="607"/>
      <c r="C3" s="609">
        <f>'справка №1-БАЛАНС'!E5</f>
        <v>40999</v>
      </c>
      <c r="D3" s="609"/>
      <c r="E3" s="609"/>
      <c r="F3" s="485"/>
      <c r="G3" s="485"/>
      <c r="H3" s="485"/>
      <c r="I3" s="485"/>
      <c r="J3" s="485"/>
      <c r="K3" s="485"/>
      <c r="L3" s="485"/>
      <c r="M3" s="614" t="s">
        <v>4</v>
      </c>
      <c r="N3" s="614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5" t="s">
        <v>464</v>
      </c>
      <c r="B5" s="616"/>
      <c r="C5" s="61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2" t="s">
        <v>530</v>
      </c>
      <c r="R5" s="612" t="s">
        <v>531</v>
      </c>
    </row>
    <row r="6" spans="1:18" s="100" customFormat="1" ht="48">
      <c r="A6" s="617"/>
      <c r="B6" s="618"/>
      <c r="C6" s="62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3"/>
      <c r="R6" s="61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8544</v>
      </c>
      <c r="E27" s="192">
        <f aca="true" t="shared" si="8" ref="E27:P27">SUM(E28:E31)</f>
        <v>169</v>
      </c>
      <c r="F27" s="192">
        <f t="shared" si="8"/>
        <v>0</v>
      </c>
      <c r="G27" s="71">
        <f t="shared" si="2"/>
        <v>8713</v>
      </c>
      <c r="H27" s="70">
        <f t="shared" si="8"/>
        <v>0</v>
      </c>
      <c r="I27" s="70">
        <f t="shared" si="8"/>
        <v>0</v>
      </c>
      <c r="J27" s="71">
        <f t="shared" si="3"/>
        <v>8713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8713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544</v>
      </c>
      <c r="E28" s="189"/>
      <c r="F28" s="189"/>
      <c r="G28" s="74">
        <f t="shared" si="2"/>
        <v>544</v>
      </c>
      <c r="H28" s="65"/>
      <c r="I28" s="65"/>
      <c r="J28" s="74">
        <f t="shared" si="3"/>
        <v>544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544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8000</v>
      </c>
      <c r="E30" s="189">
        <v>169</v>
      </c>
      <c r="F30" s="189"/>
      <c r="G30" s="74">
        <f t="shared" si="2"/>
        <v>8169</v>
      </c>
      <c r="H30" s="72"/>
      <c r="I30" s="72"/>
      <c r="J30" s="74">
        <f t="shared" si="3"/>
        <v>8169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8169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8544</v>
      </c>
      <c r="E38" s="194">
        <f aca="true" t="shared" si="12" ref="E38:P38">E27+E32+E37</f>
        <v>169</v>
      </c>
      <c r="F38" s="194">
        <f t="shared" si="12"/>
        <v>0</v>
      </c>
      <c r="G38" s="74">
        <f t="shared" si="2"/>
        <v>8713</v>
      </c>
      <c r="H38" s="75">
        <f t="shared" si="12"/>
        <v>0</v>
      </c>
      <c r="I38" s="75">
        <f t="shared" si="12"/>
        <v>0</v>
      </c>
      <c r="J38" s="74">
        <f t="shared" si="3"/>
        <v>8713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8713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8544</v>
      </c>
      <c r="E40" s="438">
        <f>E17+E18+E19+E25+E38+E39</f>
        <v>169</v>
      </c>
      <c r="F40" s="438">
        <f aca="true" t="shared" si="13" ref="F40:R40">F17+F18+F19+F25+F38+F39</f>
        <v>0</v>
      </c>
      <c r="G40" s="438">
        <f t="shared" si="13"/>
        <v>8713</v>
      </c>
      <c r="H40" s="438">
        <f t="shared" si="13"/>
        <v>0</v>
      </c>
      <c r="I40" s="438">
        <f t="shared" si="13"/>
        <v>0</v>
      </c>
      <c r="J40" s="438">
        <f t="shared" si="13"/>
        <v>8713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8713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1"/>
      <c r="L44" s="621"/>
      <c r="M44" s="621"/>
      <c r="N44" s="621"/>
      <c r="O44" s="610" t="s">
        <v>782</v>
      </c>
      <c r="P44" s="611"/>
      <c r="Q44" s="611"/>
      <c r="R44" s="61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5">
      <c r="A46" s="349"/>
      <c r="B46" s="349"/>
      <c r="C46" s="349"/>
      <c r="D46" s="530"/>
      <c r="E46" s="530"/>
      <c r="F46" s="530"/>
      <c r="G46" s="349"/>
      <c r="H46" s="349"/>
      <c r="I46" s="1" t="s">
        <v>868</v>
      </c>
      <c r="J46" s="349"/>
      <c r="K46" s="349"/>
      <c r="L46" s="349"/>
      <c r="M46" s="349"/>
      <c r="N46" s="349"/>
      <c r="O46" s="579" t="s">
        <v>871</v>
      </c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10" zoomScaleNormal="110" zoomScalePageLayoutView="0" workbookViewId="0" topLeftCell="A85">
      <selection activeCell="D110" sqref="D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5" t="s">
        <v>610</v>
      </c>
      <c r="B1" s="625"/>
      <c r="C1" s="625"/>
      <c r="D1" s="625"/>
      <c r="E1" s="625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8" t="str">
        <f>'справка №1-БАЛАНС'!E3</f>
        <v>ЕЛАРГ УИНД ЕООД</v>
      </c>
      <c r="C3" s="629"/>
      <c r="D3" s="525" t="s">
        <v>2</v>
      </c>
      <c r="E3" s="107">
        <f>'справка №1-БАЛАНС'!H3</f>
        <v>200742256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6">
        <f>'справка №1-БАЛАНС'!E5</f>
        <v>40999</v>
      </c>
      <c r="C4" s="627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2</v>
      </c>
      <c r="D11" s="119">
        <f>SUM(D12:D14)</f>
        <v>2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2</v>
      </c>
      <c r="D13" s="108">
        <v>2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</v>
      </c>
      <c r="D19" s="104">
        <f>D11+D15+D16</f>
        <v>2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</v>
      </c>
      <c r="D21" s="108"/>
      <c r="E21" s="120">
        <f t="shared" si="0"/>
        <v>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</v>
      </c>
      <c r="D44" s="103">
        <f>D43+D21+D19+D9</f>
        <v>2</v>
      </c>
      <c r="E44" s="118">
        <f>E43+E21+E19+E9</f>
        <v>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8781</v>
      </c>
      <c r="D71" s="105">
        <f>SUM(D72:D74)</f>
        <v>8781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8781</v>
      </c>
      <c r="D74" s="108">
        <v>8781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8782</v>
      </c>
      <c r="D96" s="104">
        <f>D85+D80+D75+D71+D95</f>
        <v>8782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8782</v>
      </c>
      <c r="D97" s="104">
        <f>D96+D68+D66</f>
        <v>8782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4" t="s">
        <v>781</v>
      </c>
      <c r="B107" s="624"/>
      <c r="C107" s="624"/>
      <c r="D107" s="624"/>
      <c r="E107" s="624"/>
      <c r="F107" s="62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 t="s">
        <v>875</v>
      </c>
      <c r="B109" s="623"/>
      <c r="C109" s="623" t="s">
        <v>877</v>
      </c>
      <c r="D109" s="623"/>
      <c r="E109" s="623"/>
      <c r="F109" s="623"/>
    </row>
    <row r="110" spans="1:6" ht="12.75">
      <c r="A110" s="385"/>
      <c r="B110" s="386"/>
      <c r="C110" s="583" t="s">
        <v>884</v>
      </c>
      <c r="D110" s="385"/>
      <c r="E110" s="385"/>
      <c r="F110" s="387"/>
    </row>
    <row r="111" spans="1:6" ht="12">
      <c r="A111" s="385"/>
      <c r="B111" s="386"/>
      <c r="C111" s="622" t="s">
        <v>782</v>
      </c>
      <c r="D111" s="622"/>
      <c r="E111" s="622"/>
      <c r="F111" s="622"/>
    </row>
    <row r="112" spans="1:6" ht="12.75">
      <c r="A112" s="349"/>
      <c r="B112" s="388"/>
      <c r="C112" s="583" t="s">
        <v>883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1.1811023622047245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H31" sqref="H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0" t="str">
        <f>'справка №1-БАЛАНС'!E3</f>
        <v>ЕЛАРГ УИНД ЕООД</v>
      </c>
      <c r="C4" s="630"/>
      <c r="D4" s="630"/>
      <c r="E4" s="630"/>
      <c r="F4" s="630"/>
      <c r="G4" s="636" t="s">
        <v>2</v>
      </c>
      <c r="H4" s="636"/>
      <c r="I4" s="500">
        <f>'справка №1-БАЛАНС'!H3</f>
        <v>200742256</v>
      </c>
    </row>
    <row r="5" spans="1:9" ht="15">
      <c r="A5" s="501" t="s">
        <v>5</v>
      </c>
      <c r="B5" s="631">
        <f>'справка №1-БАЛАНС'!E5</f>
        <v>40999</v>
      </c>
      <c r="C5" s="631"/>
      <c r="D5" s="631"/>
      <c r="E5" s="631"/>
      <c r="F5" s="631"/>
      <c r="G5" s="634" t="s">
        <v>4</v>
      </c>
      <c r="H5" s="63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875</v>
      </c>
      <c r="B30" s="633"/>
      <c r="C30" s="633"/>
      <c r="D30" s="459" t="s">
        <v>820</v>
      </c>
      <c r="E30" s="632"/>
      <c r="F30" s="632"/>
      <c r="G30" s="632"/>
      <c r="H30" s="420" t="s">
        <v>782</v>
      </c>
      <c r="I30" s="632"/>
      <c r="J30" s="632"/>
    </row>
    <row r="31" spans="1:9" s="520" customFormat="1" ht="12.75">
      <c r="A31" s="349"/>
      <c r="B31" s="388"/>
      <c r="C31" s="349"/>
      <c r="D31" s="522"/>
      <c r="E31" s="582" t="s">
        <v>868</v>
      </c>
      <c r="F31" s="522"/>
      <c r="G31" s="522"/>
      <c r="H31" s="582" t="s">
        <v>871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5433070866141736" right="0.15748031496062992" top="0.35433070866141736" bottom="0.2755905511811024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1">
      <selection activeCell="A74" sqref="A74"/>
    </sheetView>
  </sheetViews>
  <sheetFormatPr defaultColWidth="10.75390625" defaultRowHeight="12.75"/>
  <cols>
    <col min="1" max="1" width="41.37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7" t="str">
        <f>'справка №1-БАЛАНС'!E3</f>
        <v>ЕЛАРГ УИНД ЕООД</v>
      </c>
      <c r="C5" s="637"/>
      <c r="D5" s="637"/>
      <c r="E5" s="569" t="s">
        <v>2</v>
      </c>
      <c r="F5" s="451">
        <f>'справка №1-БАЛАНС'!H3</f>
        <v>200742256</v>
      </c>
    </row>
    <row r="6" spans="1:13" ht="15" customHeight="1">
      <c r="A6" s="27" t="s">
        <v>823</v>
      </c>
      <c r="B6" s="638">
        <f>'справка №1-БАЛАНС'!E5</f>
        <v>40999</v>
      </c>
      <c r="C6" s="638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25.5">
      <c r="A12" s="36" t="s">
        <v>869</v>
      </c>
      <c r="B12" s="37"/>
      <c r="C12" s="441">
        <v>544</v>
      </c>
      <c r="D12" s="441">
        <v>100</v>
      </c>
      <c r="E12" s="441"/>
      <c r="F12" s="443">
        <f>C12-E12</f>
        <v>544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544</v>
      </c>
      <c r="D27" s="429"/>
      <c r="E27" s="429">
        <f>SUM(E12:E26)</f>
        <v>0</v>
      </c>
      <c r="F27" s="442">
        <f>SUM(F12:F26)</f>
        <v>544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25.5">
      <c r="A46" s="36" t="s">
        <v>870</v>
      </c>
      <c r="B46" s="40"/>
      <c r="C46" s="441">
        <v>8169</v>
      </c>
      <c r="D46" s="441">
        <v>33.33</v>
      </c>
      <c r="E46" s="441"/>
      <c r="F46" s="443">
        <f>C46-E46</f>
        <v>8169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8169</v>
      </c>
      <c r="D61" s="429"/>
      <c r="E61" s="429">
        <f>SUM(E46:E60)</f>
        <v>0</v>
      </c>
      <c r="F61" s="442">
        <f>SUM(F46:F60)</f>
        <v>8169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841</v>
      </c>
      <c r="B79" s="39" t="s">
        <v>842</v>
      </c>
      <c r="C79" s="429">
        <f>C78+C61+C44+C27</f>
        <v>8713</v>
      </c>
      <c r="D79" s="429"/>
      <c r="E79" s="429">
        <f>E78+E61+E44+E27</f>
        <v>0</v>
      </c>
      <c r="F79" s="442">
        <f>F78+F61+F44+F27</f>
        <v>8713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9" t="s">
        <v>820</v>
      </c>
      <c r="D151" s="639"/>
      <c r="E151" s="639"/>
      <c r="F151" s="639"/>
    </row>
    <row r="152" spans="1:6" ht="12.75">
      <c r="A152" s="516"/>
      <c r="B152" s="517"/>
      <c r="C152" s="516"/>
      <c r="D152" s="582" t="s">
        <v>868</v>
      </c>
      <c r="E152" s="516"/>
      <c r="F152" s="516"/>
    </row>
    <row r="153" spans="1:6" ht="12.75">
      <c r="A153" s="516"/>
      <c r="B153" s="517"/>
      <c r="C153" s="639" t="s">
        <v>878</v>
      </c>
      <c r="D153" s="639"/>
      <c r="E153" s="639"/>
      <c r="F153" s="639"/>
    </row>
    <row r="154" spans="3:5" ht="12.75">
      <c r="C154" s="516"/>
      <c r="D154" s="582" t="s">
        <v>879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3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MIotova</cp:lastModifiedBy>
  <cp:lastPrinted>2012-04-27T09:10:44Z</cp:lastPrinted>
  <dcterms:created xsi:type="dcterms:W3CDTF">2000-06-29T12:02:40Z</dcterms:created>
  <dcterms:modified xsi:type="dcterms:W3CDTF">2012-05-02T07:41:48Z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764887641</vt:i4>
  </property>
  <property fmtid="{D5CDD505-2E9C-101B-9397-08002B2CF9AE}" pid="3" name="_EmailSubject">
    <vt:lpwstr/>
  </property>
  <property fmtid="{D5CDD505-2E9C-101B-9397-08002B2CF9AE}" pid="4" name="_AuthorEmail">
    <vt:lpwstr>aglika.kostova@libena.eu</vt:lpwstr>
  </property>
  <property fmtid="{D5CDD505-2E9C-101B-9397-08002B2CF9AE}" pid="5" name="_AuthorEmailDisplayName">
    <vt:lpwstr>Aglika Kostova</vt:lpwstr>
  </property>
  <property fmtid="{D5CDD505-2E9C-101B-9397-08002B2CF9AE}" pid="6" name="_NewReviewCycle">
    <vt:lpwstr/>
  </property>
  <property fmtid="{D5CDD505-2E9C-101B-9397-08002B2CF9AE}" pid="7" name="_PreviousAdHocReviewCycleID">
    <vt:i4>-87943400</vt:i4>
  </property>
  <property fmtid="{D5CDD505-2E9C-101B-9397-08002B2CF9AE}" pid="8" name="_ReviewingToolsShownOnce">
    <vt:lpwstr/>
  </property>
</Properties>
</file>