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<sst xmlns="http://schemas.openxmlformats.org/spreadsheetml/2006/main" count="1071" uniqueCount="865">
  <si>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</si>
  <si>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</si>
  <si>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</si>
  <si>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</si>
  <si>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</si>
  <si>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</si>
  <si>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</si>
  <si>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</si>
  <si>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</si>
  <si>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</si>
  <si>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</si>
  <si>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</si>
  <si>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</si>
  <si>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</si>
  <si>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</si>
  <si>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</si>
  <si>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</si>
  <si>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</si>
  <si>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</si>
  <si>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</si>
  <si>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</si>
  <si>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</si>
  <si>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</si>
  <si>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</si>
  <si>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</si>
  <si>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</si>
  <si>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</si>
  <si>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</si>
  <si>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</si>
  <si>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</si>
  <si>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</si>
  <si>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</si>
  <si>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</si>
  <si>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</si>
  <si>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</si>
  <si>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</si>
  <si>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</si>
  <si>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</si>
  <si>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</si>
  <si>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</si>
  <si>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</si>
  <si>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</si>
  <si>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</si>
  <si>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</si>
  <si>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</si>
  <si>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</si>
  <si>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</si>
  <si>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</si>
  <si>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</si>
  <si>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</si>
  <si>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</si>
  <si>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</si>
  <si>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</si>
  <si>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</si>
  <si>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</si>
  <si>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</si>
  <si>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</si>
  <si>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</si>
  <si>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</si>
  <si>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</si>
  <si>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</si>
  <si>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</si>
  <si>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</si>
  <si>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</si>
  <si>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</si>
  <si>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</si>
  <si>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</si>
  <si>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</si>
  <si>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</si>
  <si>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</si>
  <si>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</si>
  <si>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</si>
  <si>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</si>
  <si>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</si>
  <si>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</si>
  <si>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</si>
  <si>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</si>
  <si>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</si>
  <si>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</si>
  <si>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</si>
  <si>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</si>
  <si>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</si>
  <si>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</si>
  <si>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</si>
  <si>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</si>
  <si>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</si>
  <si>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</si>
  <si>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</si>
  <si>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</si>
  <si>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</si>
  <si>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</si>
  <si>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</si>
  <si>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</si>
  <si>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</si>
  <si>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</si>
  <si>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</si>
  <si>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</si>
  <si>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</si>
  <si>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</si>
  <si>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</si>
  <si>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</si>
  <si>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</si>
  <si>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</si>
  <si>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</si>
  <si>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</si>
  <si>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</si>
  <si>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</si>
  <si>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</si>
  <si>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</si>
  <si>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</si>
  <si>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</si>
  <si>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</si>
  <si>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</si>
  <si>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</si>
  <si>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</si>
  <si>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</si>
  <si>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</si>
  <si>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</si>
  <si>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</si>
  <si>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</si>
  <si>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</si>
  <si>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</si>
  <si>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</si>
  <si>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</si>
  <si>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</si>
  <si>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</si>
  <si>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</si>
  <si>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</si>
  <si>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</si>
  <si>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</si>
  <si>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</si>
  <si>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</si>
  <si>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</si>
  <si>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</si>
  <si>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</si>
  <si>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</si>
  <si>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</si>
  <si>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</si>
  <si>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</si>
  <si>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</si>
  <si>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</si>
  <si>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</si>
  <si>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</si>
  <si>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</si>
  <si>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</si>
  <si>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</si>
  <si>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</si>
  <si>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</si>
  <si>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</si>
  <si>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</si>
  <si>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</si>
  <si>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</si>
  <si>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</si>
  <si>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</si>
  <si>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</si>
  <si>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</si>
  <si>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</si>
  <si>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</si>
  <si>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</si>
  <si>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</si>
  <si>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</si>
  <si>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</si>
  <si>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</si>
  <si>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</si>
  <si>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</si>
  <si>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</si>
  <si>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</si>
  <si>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</si>
  <si>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</si>
  <si>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</si>
  <si>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</si>
  <si>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</si>
  <si>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</si>
  <si>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</si>
  <si>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</si>
  <si>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</si>
  <si>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</si>
  <si>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</si>
  <si>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</si>
  <si>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</si>
  <si>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</si>
  <si>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</si>
  <si>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</si>
  <si>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</si>
  <si>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</si>
  <si>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</si>
  <si>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</si>
  <si>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</si>
  <si>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</si>
  <si>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</si>
  <si>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</si>
  <si>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</si>
  <si>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</si>
  <si>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</si>
  <si>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</si>
  <si>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</si>
  <si>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</si>
  <si>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</si>
  <si>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</si>
  <si>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</si>
  <si>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</si>
  <si>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</si>
  <si>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</si>
  <si>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</si>
  <si>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</si>
  <si>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</si>
  <si>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</si>
  <si>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</si>
  <si>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</si>
  <si>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</si>
  <si>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</si>
  <si>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</si>
  <si>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</si>
  <si>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</si>
  <si>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</si>
  <si>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</si>
  <si>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</si>
  <si>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</si>
  <si>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</si>
  <si>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</si>
  <si>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</si>
  <si>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</si>
  <si>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</si>
  <si>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</si>
  <si>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</si>
  <si>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</si>
  <si>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</si>
  <si>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</si>
  <si>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</si>
  <si>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</si>
  <si>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</si>
  <si>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</si>
  <si>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</si>
  <si>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</si>
  <si>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</si>
  <si>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</si>
  <si>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</si>
  <si>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</si>
  <si>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</si>
  <si>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</si>
  <si>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</si>
  <si>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</si>
  <si>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</si>
  <si>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</si>
  <si>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</si>
  <si>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</si>
  <si>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</si>
  <si>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</si>
  <si>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</si>
  <si>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</si>
  <si>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</si>
  <si>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</si>
  <si>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</si>
  <si>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</si>
  <si>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</si>
  <si>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</si>
  <si>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</si>
  <si>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</si>
  <si>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</si>
  <si>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</si>
  <si>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</si>
  <si>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</si>
  <si>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</si>
  <si>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</si>
  <si>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</si>
  <si>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</si>
  <si>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</si>
  <si>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</si>
  <si>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</si>
  <si>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</si>
  <si>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</si>
  <si>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</si>
  <si>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</si>
  <si>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</si>
  <si>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</si>
  <si>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</si>
  <si>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</si>
  <si>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>Ръководител:</t>
  </si>
  <si>
    <t>( Никола Бранков )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</si>
  <si>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</si>
  <si>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</si>
  <si>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</si>
  <si>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</si>
  <si>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</si>
  <si>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</si>
  <si>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</si>
  <si>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</si>
  <si>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</si>
  <si>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</si>
  <si>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</si>
  <si>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</si>
  <si>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</si>
  <si>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</si>
  <si>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</si>
  <si>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</si>
  <si>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</si>
  <si>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</si>
  <si>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</si>
  <si>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</si>
  <si>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</si>
  <si>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</si>
  <si>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</si>
  <si>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</si>
  <si>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</si>
  <si>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</si>
  <si>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</si>
  <si>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</si>
  <si>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</si>
  <si>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</si>
  <si>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</si>
  <si>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</si>
  <si>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</si>
  <si>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</si>
  <si>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</si>
  <si>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</si>
  <si>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</si>
  <si>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</si>
  <si>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</si>
  <si>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</si>
  <si>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</si>
  <si>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</si>
  <si>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</si>
  <si>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</si>
  <si>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</si>
  <si>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</si>
  <si>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</si>
  <si>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</si>
  <si>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</si>
  <si>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</si>
  <si>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</si>
  <si>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</si>
  <si>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</si>
  <si>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</si>
  <si>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</si>
  <si>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</si>
  <si>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</si>
  <si>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</si>
  <si>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</si>
  <si>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</si>
  <si>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</si>
  <si>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</si>
  <si>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</si>
  <si>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</si>
  <si>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</si>
  <si>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</si>
  <si>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</si>
  <si>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</si>
  <si>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</si>
  <si>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</si>
  <si>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</si>
  <si>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</si>
  <si>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</si>
  <si>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</si>
  <si>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</si>
  <si>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</si>
  <si>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</si>
  <si>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</si>
  <si>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</si>
  <si>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</si>
  <si>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</si>
  <si>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</si>
  <si>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</si>
  <si>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</si>
  <si>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</si>
  <si>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</si>
  <si>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</si>
  <si>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</si>
  <si>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</si>
  <si>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</si>
  <si>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</si>
  <si>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</si>
  <si>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</si>
  <si>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</si>
  <si>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</si>
  <si>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</si>
  <si>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</si>
  <si>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</si>
  <si>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</si>
  <si>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</si>
  <si>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</si>
  <si>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</si>
  <si>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</si>
  <si>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</si>
  <si>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</si>
  <si>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</si>
  <si>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</si>
  <si>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</si>
  <si>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</si>
  <si>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</si>
  <si>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</si>
  <si>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</si>
  <si>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</si>
  <si>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</si>
  <si>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</si>
  <si>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</si>
  <si>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</si>
  <si>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</si>
  <si>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</si>
  <si>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</si>
  <si>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</si>
  <si>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</si>
  <si>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</si>
  <si>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</si>
  <si>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</si>
  <si>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</si>
  <si>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</si>
  <si>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</si>
  <si>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</si>
  <si>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</si>
  <si>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</si>
  <si>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</si>
  <si>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</si>
  <si>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</si>
  <si>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</si>
  <si>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</si>
  <si>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</si>
  <si>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</si>
  <si>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</si>
  <si>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</si>
  <si>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</si>
  <si>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</si>
  <si>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</si>
  <si>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</si>
  <si>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</si>
  <si>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</si>
  <si>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</si>
  <si>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</si>
  <si>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</si>
  <si>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</si>
  <si>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</si>
  <si>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</si>
  <si>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</si>
  <si>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</si>
  <si>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</si>
  <si>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</si>
  <si>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</si>
  <si>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</si>
  <si>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</si>
  <si>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</si>
  <si>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</si>
  <si>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</si>
  <si>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</si>
  <si>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</si>
  <si>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</si>
  <si>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</si>
  <si>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</si>
  <si>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</si>
  <si>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</si>
  <si>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</si>
  <si>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</si>
  <si>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</si>
  <si>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</si>
  <si>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</si>
  <si>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</si>
  <si>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</si>
  <si>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</si>
  <si>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</si>
  <si>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</si>
  <si>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</si>
  <si>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</si>
  <si>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</si>
  <si>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</si>
  <si>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</si>
  <si>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</si>
  <si>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</si>
  <si>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</si>
  <si>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</si>
  <si>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</si>
  <si>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</si>
  <si>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</si>
  <si>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</si>
  <si>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</si>
  <si>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</si>
  <si>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</si>
  <si>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</si>
  <si>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</si>
  <si>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</si>
  <si>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</si>
  <si>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</si>
  <si>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</si>
  <si>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</si>
  <si>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</si>
  <si>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</si>
  <si>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</si>
  <si>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</si>
  <si>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</si>
  <si>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</si>
  <si>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</si>
  <si>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</si>
  <si>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</si>
  <si>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</si>
  <si>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</si>
  <si>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</si>
  <si>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</si>
  <si>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</si>
  <si>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</si>
  <si>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</si>
  <si>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</si>
  <si>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</si>
  <si>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</si>
  <si>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</si>
  <si>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</si>
  <si>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</si>
  <si>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</si>
  <si>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</si>
  <si>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</si>
  <si>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</si>
  <si>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</si>
  <si>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</si>
  <si>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</si>
  <si>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</si>
  <si>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</si>
  <si>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</si>
  <si>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</si>
  <si>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</si>
  <si>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</si>
  <si>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</si>
  <si>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</si>
  <si>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</si>
  <si>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</si>
  <si>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</si>
  <si>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</si>
  <si>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</si>
  <si>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</si>
  <si>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</si>
  <si>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</si>
  <si>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</si>
  <si>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</si>
  <si>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</si>
  <si>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</si>
  <si>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</si>
  <si>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</si>
  <si>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</si>
  <si>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</si>
  <si>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</si>
  <si>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</si>
  <si>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</si>
  <si>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</si>
  <si>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</si>
  <si>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</si>
  <si>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</si>
  <si>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</si>
  <si>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</si>
  <si>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</si>
  <si>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</si>
  <si>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</si>
  <si>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</si>
  <si>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</si>
  <si>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</si>
  <si>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</si>
  <si>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</si>
  <si>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</si>
  <si>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</si>
  <si>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</si>
  <si>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</si>
  <si>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</si>
  <si>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</si>
  <si>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</si>
  <si>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</si>
  <si>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</si>
  <si>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</si>
  <si>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</si>
  <si>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</si>
  <si>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</si>
  <si>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</si>
  <si>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</si>
  <si>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</si>
  <si>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</si>
  <si>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</si>
  <si>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</si>
  <si>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</si>
  <si>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</si>
  <si>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</si>
  <si>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</si>
  <si>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</si>
  <si>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</si>
  <si>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</si>
  <si>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</si>
  <si>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</si>
  <si>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</si>
  <si>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</si>
  <si>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</si>
  <si>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</si>
  <si>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</si>
  <si>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</si>
  <si>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</si>
  <si>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</si>
  <si>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</si>
  <si>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</si>
  <si>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</si>
  <si>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</si>
  <si>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</si>
  <si>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</si>
  <si>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</si>
  <si>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</si>
  <si>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</si>
  <si>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</si>
  <si>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</si>
  <si>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</si>
  <si>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</si>
  <si>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</si>
  <si>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</si>
  <si>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</si>
  <si>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</si>
  <si>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</si>
  <si>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</si>
  <si>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</si>
  <si>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</si>
  <si>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</si>
  <si>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</si>
  <si>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</si>
  <si>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</si>
  <si>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</si>
  <si>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</si>
  <si>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</si>
  <si>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</si>
  <si>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</si>
  <si>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</si>
  <si>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</si>
  <si>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</si>
  <si>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</si>
  <si>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</si>
  <si>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</si>
  <si>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</si>
  <si>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</si>
  <si>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</si>
  <si>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</si>
  <si>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</si>
  <si>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</si>
  <si>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</si>
  <si>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</si>
  <si>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</si>
  <si>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</si>
  <si>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</si>
  <si>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</si>
  <si>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</si>
  <si>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</si>
  <si>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</si>
  <si>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</si>
  <si>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</si>
  <si>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</si>
  <si>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</si>
  <si>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</si>
  <si>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</si>
  <si>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</si>
  <si>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</si>
  <si>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</si>
  <si>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</si>
  <si>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</si>
  <si>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</si>
  <si>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</si>
  <si>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</si>
  <si>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</si>
  <si>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</si>
  <si>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</si>
  <si>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</si>
  <si>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</si>
  <si>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</si>
  <si>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</si>
  <si>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</si>
  <si>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</si>
  <si>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</si>
  <si>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</si>
  <si>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</si>
  <si>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</si>
  <si>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</si>
  <si>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</si>
  <si>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</si>
  <si>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</si>
  <si>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</si>
  <si>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</si>
  <si>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</si>
  <si>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</si>
  <si>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</si>
  <si>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</si>
  <si>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</si>
  <si>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</si>
  <si>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</si>
  <si>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</si>
  <si>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</si>
  <si>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</si>
  <si>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</si>
  <si>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</si>
  <si>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</si>
  <si>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</si>
  <si>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</si>
  <si>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</si>
  <si>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</si>
  <si>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</si>
  <si>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</si>
  <si>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</si>
  <si>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</si>
  <si>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</si>
  <si>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</si>
  <si>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</si>
  <si>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</si>
  <si>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</si>
  <si>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</si>
  <si>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</si>
  <si>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</si>
  <si>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</si>
  <si>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</si>
  <si>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</si>
  <si>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</si>
  <si>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</si>
  <si>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</si>
  <si>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</si>
  <si>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</si>
  <si>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</si>
  <si>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</si>
  <si>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</si>
  <si>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</si>
  <si>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</si>
  <si>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</si>
  <si>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</si>
  <si>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</si>
  <si>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</si>
  <si>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</si>
  <si>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</si>
  <si>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</si>
  <si>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</si>
  <si>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</si>
  <si>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</si>
  <si>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</si>
  <si>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</si>
  <si>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</si>
  <si>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</si>
  <si>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</si>
  <si>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</si>
  <si>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</si>
  <si>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</si>
  <si>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</si>
  <si>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</si>
  <si>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</si>
  <si>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</si>
  <si>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</si>
  <si>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</si>
  <si>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</si>
  <si>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</si>
  <si>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</si>
  <si>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</si>
  <si>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</si>
  <si>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</si>
  <si>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</si>
  <si>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</si>
  <si>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</si>
  <si>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</si>
  <si>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</si>
  <si>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</si>
  <si>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</si>
  <si>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</si>
  <si>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</si>
  <si>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</si>
  <si>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</si>
  <si>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</si>
  <si>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</si>
  <si>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</si>
  <si>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</si>
  <si>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</si>
  <si>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</si>
  <si>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</si>
  <si>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</si>
  <si>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</si>
  <si>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</si>
  <si>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</si>
  <si>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</si>
  <si>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</si>
  <si>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</si>
  <si>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</si>
  <si>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</si>
  <si>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</si>
  <si>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</si>
  <si>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</si>
  <si>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</si>
  <si>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</si>
  <si>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</si>
  <si>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</si>
  <si>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</si>
  <si>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</si>
  <si>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</si>
  <si>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</si>
  <si>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</si>
  <si>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</si>
  <si>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</si>
  <si>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</si>
  <si>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</si>
  <si>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</si>
  <si>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</si>
  <si>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</si>
  <si>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</si>
  <si>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</si>
  <si>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</si>
  <si>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</si>
  <si>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</si>
  <si>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</si>
  <si>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</si>
  <si>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</si>
  <si>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</si>
  <si>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</si>
  <si>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</si>
  <si>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</si>
  <si>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</si>
  <si>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</si>
  <si>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</si>
  <si>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</si>
  <si>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</si>
  <si>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</si>
  <si>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</si>
  <si>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</si>
  <si>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</si>
  <si>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</si>
  <si>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</si>
  <si>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</si>
  <si>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</si>
  <si>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</si>
  <si>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</si>
  <si>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</si>
  <si>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</si>
  <si>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</si>
  <si>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</si>
  <si>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</si>
  <si>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</si>
  <si>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</si>
  <si>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</si>
  <si>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</si>
  <si>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</si>
  <si>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</si>
  <si>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</si>
  <si>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</si>
  <si>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</si>
  <si>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</si>
  <si>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</si>
  <si>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</si>
  <si>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</si>
  <si>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</si>
  <si>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</si>
  <si>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</si>
  <si>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</si>
  <si>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</si>
  <si>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</si>
  <si>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</si>
  <si>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</si>
  <si>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</si>
  <si>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</si>
  <si>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</si>
  <si>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</si>
  <si>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</si>
  <si>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</si>
  <si>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</si>
  <si>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</si>
  <si>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</si>
  <si>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</si>
  <si>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</si>
  <si>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</si>
  <si>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</si>
  <si>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</si>
  <si>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</si>
  <si>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</si>
  <si>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</si>
  <si>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31.03.2009 г.</t>
  </si>
  <si>
    <t xml:space="preserve">от 01.01.2009 г. До 30.06.2009 г. </t>
  </si>
  <si>
    <t>Дата на съставяне: 30.06.2009 г.</t>
  </si>
  <si>
    <t>От 01.01.2009 г. До 30.06.2009 г.</t>
  </si>
  <si>
    <t>От 01.01.2008 до 30.06.2008 г.</t>
  </si>
  <si>
    <t>Дата на съставяне:30.06.2009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</si>
</sst>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0" xfId="25" applyFont="1" applyBorder="1" applyAlignment="1" applyProtection="1">
      <alignment horizontal="right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90" zoomScaleNormal="75" zoomScaleSheetLayoutView="90" workbookViewId="0" topLeftCell="A64">
      <selection activeCell="G70" sqref="G70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>
      <c r="A5" s="597" t="s">
        <v>7</v>
      </c>
      <c r="B5" s="597"/>
      <c r="C5" s="597"/>
      <c r="D5" s="597"/>
      <c r="E5" s="18" t="s">
        <v>860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3937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5643</v>
      </c>
      <c r="D12" s="46">
        <v>6290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3</v>
      </c>
      <c r="D13" s="46">
        <v>0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>
        <v>130</v>
      </c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9134</v>
      </c>
      <c r="D19" s="59">
        <f>SUM(D11:D18)</f>
        <v>10357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/>
      <c r="D20" s="46"/>
      <c r="E20" s="41" t="s">
        <v>59</v>
      </c>
      <c r="F20" s="47" t="s">
        <v>60</v>
      </c>
      <c r="G20" s="60"/>
      <c r="H20" s="60">
        <v>10693</v>
      </c>
    </row>
    <row r="21" spans="1:18" ht="15">
      <c r="A21" s="39" t="s">
        <v>61</v>
      </c>
      <c r="B21" s="61" t="s">
        <v>62</v>
      </c>
      <c r="C21" s="46">
        <v>5126</v>
      </c>
      <c r="D21" s="46">
        <v>5800</v>
      </c>
      <c r="E21" s="62" t="s">
        <v>63</v>
      </c>
      <c r="F21" s="47" t="s">
        <v>64</v>
      </c>
      <c r="G21" s="63">
        <f>SUM(G22:G24)</f>
        <v>8902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8902</v>
      </c>
      <c r="H22" s="48">
        <v>0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1</v>
      </c>
      <c r="D24" s="46">
        <v>1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8902</v>
      </c>
      <c r="H25" s="53">
        <f>H19+H20+H21</f>
        <v>10693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34</v>
      </c>
      <c r="H27" s="53">
        <f>SUM(H28:H30)</f>
        <v>-261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295</v>
      </c>
      <c r="H28" s="48">
        <v>0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1</v>
      </c>
      <c r="H31" s="60">
        <v>515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/>
      <c r="H32" s="68"/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35</v>
      </c>
      <c r="H33" s="53">
        <f>H27+H31+H32</f>
        <v>254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9473</v>
      </c>
      <c r="H36" s="53">
        <f>H25+H17+H33</f>
        <v>11483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129</v>
      </c>
      <c r="H53" s="48">
        <v>410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14261</v>
      </c>
      <c r="D55" s="59">
        <f>D19+D20+D21+D27+D32+D45+D51+D53+D54</f>
        <v>16158</v>
      </c>
      <c r="E55" s="41" t="s">
        <v>175</v>
      </c>
      <c r="F55" s="77" t="s">
        <v>176</v>
      </c>
      <c r="G55" s="53">
        <f>G49+G51+G52+G53+G54</f>
        <v>129</v>
      </c>
      <c r="H55" s="53">
        <f>H49+H51+H52+H53+H54</f>
        <v>410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4</v>
      </c>
      <c r="D58" s="46">
        <v>5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2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4297</v>
      </c>
      <c r="H61" s="53">
        <f>SUM(H62:H68)</f>
        <v>4350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>
        <v>0</v>
      </c>
      <c r="M63" s="67"/>
    </row>
    <row r="64" spans="1:15" ht="15">
      <c r="A64" s="39" t="s">
        <v>53</v>
      </c>
      <c r="B64" s="58" t="s">
        <v>202</v>
      </c>
      <c r="C64" s="59">
        <f>SUM(C58:C63)</f>
        <v>4</v>
      </c>
      <c r="D64" s="59">
        <f>SUM(D58:D63)</f>
        <v>7</v>
      </c>
      <c r="E64" s="41" t="s">
        <v>203</v>
      </c>
      <c r="F64" s="47" t="s">
        <v>204</v>
      </c>
      <c r="G64" s="48">
        <v>444</v>
      </c>
      <c r="H64" s="48">
        <v>465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2</v>
      </c>
      <c r="H66" s="48">
        <v>10</v>
      </c>
    </row>
    <row r="67" spans="1:8" ht="15">
      <c r="A67" s="39" t="s">
        <v>210</v>
      </c>
      <c r="B67" s="45" t="s">
        <v>211</v>
      </c>
      <c r="C67" s="46">
        <v>0</v>
      </c>
      <c r="D67" s="46">
        <v>11</v>
      </c>
      <c r="E67" s="41" t="s">
        <v>212</v>
      </c>
      <c r="F67" s="47" t="s">
        <v>213</v>
      </c>
      <c r="G67" s="48">
        <v>1</v>
      </c>
      <c r="H67" s="48">
        <v>2</v>
      </c>
    </row>
    <row r="68" spans="1:8" ht="15">
      <c r="A68" s="39" t="s">
        <v>214</v>
      </c>
      <c r="B68" s="45" t="s">
        <v>215</v>
      </c>
      <c r="C68" s="46">
        <v>99</v>
      </c>
      <c r="D68" s="46">
        <v>97</v>
      </c>
      <c r="E68" s="41" t="s">
        <v>216</v>
      </c>
      <c r="F68" s="47" t="s">
        <v>217</v>
      </c>
      <c r="G68" s="48">
        <v>3850</v>
      </c>
      <c r="H68" s="48">
        <v>3873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734</v>
      </c>
      <c r="H69" s="48">
        <v>745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122</v>
      </c>
    </row>
    <row r="71" spans="1:18" ht="15">
      <c r="A71" s="39" t="s">
        <v>225</v>
      </c>
      <c r="B71" s="45" t="s">
        <v>226</v>
      </c>
      <c r="C71" s="46"/>
      <c r="D71" s="46">
        <v>101</v>
      </c>
      <c r="E71" s="66" t="s">
        <v>48</v>
      </c>
      <c r="F71" s="94" t="s">
        <v>227</v>
      </c>
      <c r="G71" s="95">
        <f>G59+G60+G61+G69+G70</f>
        <v>5031</v>
      </c>
      <c r="H71" s="95">
        <f>H59+H60+H61+H69+H70</f>
        <v>5217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5</v>
      </c>
      <c r="D74" s="46">
        <v>6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104</v>
      </c>
      <c r="D75" s="59">
        <f>SUM(D67:D74)</f>
        <v>215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5031</v>
      </c>
      <c r="H79" s="107">
        <f>H71+H74+H75+H76</f>
        <v>5217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3</v>
      </c>
      <c r="D87" s="46">
        <v>2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54</v>
      </c>
      <c r="D88" s="46">
        <v>34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207</v>
      </c>
      <c r="D90" s="46">
        <v>694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264</v>
      </c>
      <c r="D91" s="59">
        <f>SUM(D87:D90)</f>
        <v>730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372</v>
      </c>
      <c r="D93" s="59">
        <f>D64+D75+D84+D91+D92</f>
        <v>952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14633</v>
      </c>
      <c r="D94" s="115">
        <f>D93+D55</f>
        <v>17110</v>
      </c>
      <c r="E94" s="116" t="s">
        <v>273</v>
      </c>
      <c r="F94" s="117" t="s">
        <v>274</v>
      </c>
      <c r="G94" s="118">
        <f>G36+G39+G55+G79</f>
        <v>14633</v>
      </c>
      <c r="H94" s="118">
        <f>H36+H39+H55+H79</f>
        <v>17110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861</v>
      </c>
      <c r="B98" s="126"/>
      <c r="C98" s="5"/>
      <c r="D98" s="5"/>
      <c r="E98" s="5" t="s">
        <v>276</v>
      </c>
      <c r="F98" s="5" t="s">
        <v>277</v>
      </c>
      <c r="G98" s="12"/>
      <c r="H98" s="8"/>
      <c r="M98" s="67"/>
    </row>
    <row r="99" spans="1:8" ht="15">
      <c r="A99" s="3"/>
      <c r="B99" s="3"/>
      <c r="C99" s="128"/>
      <c r="D99" s="129"/>
      <c r="E99" s="128"/>
      <c r="F99" s="5" t="s">
        <v>278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">
      <selection activeCell="C43" sqref="C43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9" t="s">
        <v>279</v>
      </c>
      <c r="B1" s="599"/>
      <c r="C1" s="599"/>
      <c r="D1" s="599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280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862</v>
      </c>
      <c r="C4" s="145"/>
      <c r="D4" s="145"/>
      <c r="E4" s="146"/>
      <c r="F4" s="147"/>
      <c r="G4" s="136"/>
      <c r="H4" s="148" t="s">
        <v>281</v>
      </c>
    </row>
    <row r="5" spans="1:8" ht="24">
      <c r="A5" s="149" t="s">
        <v>282</v>
      </c>
      <c r="B5" s="150" t="s">
        <v>10</v>
      </c>
      <c r="C5" s="149" t="s">
        <v>11</v>
      </c>
      <c r="D5" s="151" t="s">
        <v>15</v>
      </c>
      <c r="E5" s="149" t="s">
        <v>283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284</v>
      </c>
      <c r="B7" s="153"/>
      <c r="C7" s="154"/>
      <c r="D7" s="154"/>
      <c r="E7" s="153" t="s">
        <v>285</v>
      </c>
      <c r="F7" s="155"/>
      <c r="G7" s="156"/>
      <c r="H7" s="156"/>
    </row>
    <row r="8" spans="1:8" ht="12">
      <c r="A8" s="157" t="s">
        <v>286</v>
      </c>
      <c r="B8" s="157"/>
      <c r="C8" s="158"/>
      <c r="D8" s="159"/>
      <c r="E8" s="157" t="s">
        <v>287</v>
      </c>
      <c r="F8" s="155"/>
      <c r="G8" s="156"/>
      <c r="H8" s="156"/>
    </row>
    <row r="9" spans="1:8" ht="12">
      <c r="A9" s="160" t="s">
        <v>288</v>
      </c>
      <c r="B9" s="161" t="s">
        <v>289</v>
      </c>
      <c r="C9" s="162">
        <v>19</v>
      </c>
      <c r="D9" s="162">
        <v>22</v>
      </c>
      <c r="E9" s="160" t="s">
        <v>290</v>
      </c>
      <c r="F9" s="163" t="s">
        <v>291</v>
      </c>
      <c r="G9" s="164">
        <v>26</v>
      </c>
      <c r="H9" s="164"/>
    </row>
    <row r="10" spans="1:8" ht="12">
      <c r="A10" s="160" t="s">
        <v>292</v>
      </c>
      <c r="B10" s="161" t="s">
        <v>293</v>
      </c>
      <c r="C10" s="162">
        <v>26</v>
      </c>
      <c r="D10" s="162">
        <v>29</v>
      </c>
      <c r="E10" s="160" t="s">
        <v>294</v>
      </c>
      <c r="F10" s="163" t="s">
        <v>295</v>
      </c>
      <c r="G10" s="164"/>
      <c r="H10" s="164"/>
    </row>
    <row r="11" spans="1:8" ht="12">
      <c r="A11" s="160" t="s">
        <v>296</v>
      </c>
      <c r="B11" s="161" t="s">
        <v>297</v>
      </c>
      <c r="C11" s="162">
        <v>122</v>
      </c>
      <c r="D11" s="162">
        <v>0</v>
      </c>
      <c r="E11" s="165" t="s">
        <v>298</v>
      </c>
      <c r="F11" s="163" t="s">
        <v>299</v>
      </c>
      <c r="G11" s="164">
        <v>5</v>
      </c>
      <c r="H11" s="164">
        <v>5</v>
      </c>
    </row>
    <row r="12" spans="1:8" ht="12">
      <c r="A12" s="160" t="s">
        <v>300</v>
      </c>
      <c r="B12" s="161" t="s">
        <v>301</v>
      </c>
      <c r="C12" s="162">
        <v>52</v>
      </c>
      <c r="D12" s="162">
        <v>50</v>
      </c>
      <c r="E12" s="165" t="s">
        <v>80</v>
      </c>
      <c r="F12" s="163" t="s">
        <v>302</v>
      </c>
      <c r="G12" s="164">
        <v>251</v>
      </c>
      <c r="H12" s="164">
        <v>723</v>
      </c>
    </row>
    <row r="13" spans="1:18" ht="12">
      <c r="A13" s="160" t="s">
        <v>303</v>
      </c>
      <c r="B13" s="161" t="s">
        <v>304</v>
      </c>
      <c r="C13" s="162">
        <v>9</v>
      </c>
      <c r="D13" s="162">
        <v>8</v>
      </c>
      <c r="E13" s="166" t="s">
        <v>53</v>
      </c>
      <c r="F13" s="167" t="s">
        <v>305</v>
      </c>
      <c r="G13" s="170">
        <f>SUM(G9:G12)</f>
        <v>282</v>
      </c>
      <c r="H13" s="170">
        <f>SUM(H11:H12)</f>
        <v>728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306</v>
      </c>
      <c r="B14" s="161" t="s">
        <v>307</v>
      </c>
      <c r="C14" s="162"/>
      <c r="D14" s="162">
        <v>80</v>
      </c>
      <c r="E14" s="165"/>
      <c r="F14" s="169"/>
      <c r="G14" s="170"/>
      <c r="H14" s="170"/>
    </row>
    <row r="15" spans="1:8" ht="24">
      <c r="A15" s="160" t="s">
        <v>308</v>
      </c>
      <c r="B15" s="161" t="s">
        <v>309</v>
      </c>
      <c r="C15" s="171">
        <v>2</v>
      </c>
      <c r="D15" s="171"/>
      <c r="E15" s="157" t="s">
        <v>310</v>
      </c>
      <c r="F15" s="172" t="s">
        <v>311</v>
      </c>
      <c r="G15" s="164"/>
      <c r="H15" s="164"/>
    </row>
    <row r="16" spans="1:8" ht="12">
      <c r="A16" s="160" t="s">
        <v>312</v>
      </c>
      <c r="B16" s="161" t="s">
        <v>313</v>
      </c>
      <c r="C16" s="171">
        <v>15</v>
      </c>
      <c r="D16" s="171">
        <v>3</v>
      </c>
      <c r="E16" s="160" t="s">
        <v>314</v>
      </c>
      <c r="F16" s="169" t="s">
        <v>315</v>
      </c>
      <c r="G16" s="173"/>
      <c r="H16" s="173"/>
    </row>
    <row r="17" spans="1:8" ht="12">
      <c r="A17" s="174" t="s">
        <v>316</v>
      </c>
      <c r="B17" s="161" t="s">
        <v>317</v>
      </c>
      <c r="C17" s="175"/>
      <c r="D17" s="175"/>
      <c r="E17" s="157"/>
      <c r="F17" s="155"/>
      <c r="G17" s="170"/>
      <c r="H17" s="170"/>
    </row>
    <row r="18" spans="1:8" ht="12">
      <c r="A18" s="174" t="s">
        <v>318</v>
      </c>
      <c r="B18" s="161" t="s">
        <v>319</v>
      </c>
      <c r="C18" s="175"/>
      <c r="D18" s="175"/>
      <c r="E18" s="157" t="s">
        <v>320</v>
      </c>
      <c r="F18" s="155"/>
      <c r="G18" s="170"/>
      <c r="H18" s="170"/>
    </row>
    <row r="19" spans="1:15" ht="12">
      <c r="A19" s="166" t="s">
        <v>53</v>
      </c>
      <c r="B19" s="176" t="s">
        <v>321</v>
      </c>
      <c r="C19" s="177">
        <f>SUM(C9:C18)</f>
        <v>245</v>
      </c>
      <c r="D19" s="177">
        <f>SUM(D9:D18)</f>
        <v>192</v>
      </c>
      <c r="E19" s="155" t="s">
        <v>322</v>
      </c>
      <c r="F19" s="169" t="s">
        <v>323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324</v>
      </c>
      <c r="F20" s="169" t="s">
        <v>325</v>
      </c>
      <c r="G20" s="164"/>
      <c r="H20" s="164"/>
    </row>
    <row r="21" spans="1:8" ht="24">
      <c r="A21" s="157" t="s">
        <v>326</v>
      </c>
      <c r="B21" s="179"/>
      <c r="C21" s="178"/>
      <c r="D21" s="178"/>
      <c r="E21" s="160" t="s">
        <v>327</v>
      </c>
      <c r="F21" s="169" t="s">
        <v>328</v>
      </c>
      <c r="G21" s="164">
        <v>3</v>
      </c>
      <c r="H21" s="164"/>
    </row>
    <row r="22" spans="1:8" ht="24">
      <c r="A22" s="155" t="s">
        <v>329</v>
      </c>
      <c r="B22" s="179" t="s">
        <v>330</v>
      </c>
      <c r="C22" s="162">
        <v>0</v>
      </c>
      <c r="D22" s="162">
        <v>19</v>
      </c>
      <c r="E22" s="155" t="s">
        <v>331</v>
      </c>
      <c r="F22" s="169" t="s">
        <v>332</v>
      </c>
      <c r="G22" s="164"/>
      <c r="H22" s="164"/>
    </row>
    <row r="23" spans="1:8" ht="24">
      <c r="A23" s="160" t="s">
        <v>333</v>
      </c>
      <c r="B23" s="179" t="s">
        <v>334</v>
      </c>
      <c r="C23" s="162">
        <v>39</v>
      </c>
      <c r="D23" s="162"/>
      <c r="E23" s="160" t="s">
        <v>335</v>
      </c>
      <c r="F23" s="169" t="s">
        <v>336</v>
      </c>
      <c r="G23" s="164"/>
      <c r="H23" s="164"/>
    </row>
    <row r="24" spans="1:18" ht="12">
      <c r="A24" s="160" t="s">
        <v>337</v>
      </c>
      <c r="B24" s="179" t="s">
        <v>338</v>
      </c>
      <c r="C24" s="162"/>
      <c r="D24" s="162"/>
      <c r="E24" s="166" t="s">
        <v>105</v>
      </c>
      <c r="F24" s="172" t="s">
        <v>339</v>
      </c>
      <c r="G24" s="156"/>
      <c r="H24" s="156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340</v>
      </c>
      <c r="C25" s="162"/>
      <c r="D25" s="162">
        <v>2</v>
      </c>
      <c r="E25" s="174"/>
      <c r="F25" s="155"/>
      <c r="G25" s="170"/>
      <c r="H25" s="170"/>
    </row>
    <row r="26" spans="1:14" ht="12">
      <c r="A26" s="166" t="s">
        <v>78</v>
      </c>
      <c r="B26" s="180" t="s">
        <v>341</v>
      </c>
      <c r="C26" s="177">
        <v>0</v>
      </c>
      <c r="D26" s="177">
        <v>0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>
        <v>0</v>
      </c>
      <c r="E27" s="160"/>
      <c r="F27" s="155"/>
      <c r="G27" s="170"/>
      <c r="H27" s="170"/>
    </row>
    <row r="28" spans="1:18" ht="12">
      <c r="A28" s="153" t="s">
        <v>342</v>
      </c>
      <c r="B28" s="150" t="s">
        <v>343</v>
      </c>
      <c r="C28" s="181">
        <v>284</v>
      </c>
      <c r="D28" s="181">
        <v>213</v>
      </c>
      <c r="E28" s="153" t="s">
        <v>344</v>
      </c>
      <c r="F28" s="182" t="s">
        <v>345</v>
      </c>
      <c r="G28" s="183"/>
      <c r="H28" s="183">
        <v>728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346</v>
      </c>
      <c r="B30" s="150" t="s">
        <v>347</v>
      </c>
      <c r="C30" s="181">
        <v>1</v>
      </c>
      <c r="D30" s="181">
        <v>515</v>
      </c>
      <c r="E30" s="153" t="s">
        <v>348</v>
      </c>
      <c r="F30" s="182" t="s">
        <v>349</v>
      </c>
      <c r="G30" s="184"/>
      <c r="H30" s="184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350</v>
      </c>
      <c r="B31" s="180" t="s">
        <v>351</v>
      </c>
      <c r="C31" s="162"/>
      <c r="D31" s="162"/>
      <c r="E31" s="157" t="s">
        <v>352</v>
      </c>
      <c r="F31" s="169" t="s">
        <v>353</v>
      </c>
      <c r="G31" s="164"/>
      <c r="H31" s="164"/>
    </row>
    <row r="32" spans="1:8" ht="12">
      <c r="A32" s="157" t="s">
        <v>354</v>
      </c>
      <c r="B32" s="186" t="s">
        <v>355</v>
      </c>
      <c r="C32" s="162"/>
      <c r="D32" s="162"/>
      <c r="E32" s="157" t="s">
        <v>356</v>
      </c>
      <c r="F32" s="169" t="s">
        <v>357</v>
      </c>
      <c r="G32" s="164"/>
      <c r="H32" s="164"/>
    </row>
    <row r="33" spans="1:18" ht="12">
      <c r="A33" s="187" t="s">
        <v>358</v>
      </c>
      <c r="B33" s="180" t="s">
        <v>359</v>
      </c>
      <c r="C33" s="177"/>
      <c r="D33" s="177"/>
      <c r="E33" s="153" t="s">
        <v>360</v>
      </c>
      <c r="F33" s="182" t="s">
        <v>361</v>
      </c>
      <c r="G33" s="188"/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362</v>
      </c>
      <c r="B34" s="150" t="s">
        <v>363</v>
      </c>
      <c r="C34" s="181"/>
      <c r="D34" s="181">
        <v>515</v>
      </c>
      <c r="E34" s="187" t="s">
        <v>364</v>
      </c>
      <c r="F34" s="182" t="s">
        <v>365</v>
      </c>
      <c r="G34" s="183"/>
      <c r="H34" s="183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366</v>
      </c>
      <c r="B35" s="180" t="s">
        <v>367</v>
      </c>
      <c r="C35" s="177"/>
      <c r="D35" s="177"/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368</v>
      </c>
      <c r="B36" s="179" t="s">
        <v>369</v>
      </c>
      <c r="C36" s="162"/>
      <c r="D36" s="162"/>
      <c r="E36" s="189"/>
      <c r="F36" s="155"/>
      <c r="G36" s="170"/>
      <c r="H36" s="170"/>
    </row>
    <row r="37" spans="1:8" ht="24">
      <c r="A37" s="190" t="s">
        <v>370</v>
      </c>
      <c r="B37" s="191" t="s">
        <v>371</v>
      </c>
      <c r="C37" s="171"/>
      <c r="D37" s="171"/>
      <c r="E37" s="189"/>
      <c r="F37" s="169"/>
      <c r="G37" s="170"/>
      <c r="H37" s="170"/>
    </row>
    <row r="38" spans="1:8" ht="12">
      <c r="A38" s="192" t="s">
        <v>372</v>
      </c>
      <c r="B38" s="191" t="s">
        <v>373</v>
      </c>
      <c r="C38" s="193"/>
      <c r="D38" s="193"/>
      <c r="E38" s="189"/>
      <c r="F38" s="169"/>
      <c r="G38" s="170"/>
      <c r="H38" s="170"/>
    </row>
    <row r="39" spans="1:18" ht="12">
      <c r="A39" s="194" t="s">
        <v>374</v>
      </c>
      <c r="B39" s="195" t="s">
        <v>375</v>
      </c>
      <c r="C39" s="196"/>
      <c r="D39" s="196">
        <v>515</v>
      </c>
      <c r="E39" s="197" t="s">
        <v>376</v>
      </c>
      <c r="F39" s="198" t="s">
        <v>377</v>
      </c>
      <c r="G39" s="199"/>
      <c r="H39" s="199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378</v>
      </c>
      <c r="B40" s="152" t="s">
        <v>379</v>
      </c>
      <c r="C40" s="200"/>
      <c r="D40" s="200"/>
      <c r="E40" s="153" t="s">
        <v>378</v>
      </c>
      <c r="F40" s="198" t="s">
        <v>380</v>
      </c>
      <c r="G40" s="201"/>
      <c r="H40" s="201"/>
    </row>
    <row r="41" spans="1:18" ht="12">
      <c r="A41" s="153" t="s">
        <v>381</v>
      </c>
      <c r="B41" s="149" t="s">
        <v>382</v>
      </c>
      <c r="C41" s="154"/>
      <c r="D41" s="154"/>
      <c r="E41" s="153" t="s">
        <v>383</v>
      </c>
      <c r="F41" s="198" t="s">
        <v>384</v>
      </c>
      <c r="G41" s="154"/>
      <c r="H41" s="154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385</v>
      </c>
      <c r="B42" s="149" t="s">
        <v>386</v>
      </c>
      <c r="C42" s="188">
        <v>285</v>
      </c>
      <c r="D42" s="188">
        <v>728</v>
      </c>
      <c r="E42" s="187" t="s">
        <v>387</v>
      </c>
      <c r="F42" s="195" t="s">
        <v>388</v>
      </c>
      <c r="G42" s="188">
        <v>285</v>
      </c>
      <c r="H42" s="188">
        <v>728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1" t="s">
        <v>389</v>
      </c>
      <c r="B45" s="601"/>
      <c r="C45" s="601"/>
      <c r="D45" s="601"/>
      <c r="E45" s="601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861</v>
      </c>
      <c r="B48" s="207"/>
      <c r="C48" s="208" t="s">
        <v>276</v>
      </c>
      <c r="D48" s="207"/>
      <c r="E48" s="207"/>
      <c r="F48" s="208" t="s">
        <v>277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/>
      <c r="D49" s="204"/>
      <c r="E49" s="206"/>
      <c r="F49" s="208" t="s">
        <v>278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1">
      <selection activeCell="C12" sqref="C12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2" t="s">
        <v>390</v>
      </c>
      <c r="B2" s="602"/>
      <c r="C2" s="602"/>
      <c r="D2" s="602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280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01.01.2009 г. До 30.06.2009 г. </v>
      </c>
      <c r="C6" s="230"/>
      <c r="D6" s="231" t="s">
        <v>281</v>
      </c>
      <c r="F6" s="232"/>
    </row>
    <row r="7" spans="1:6" ht="33.75" customHeight="1">
      <c r="A7" s="233" t="s">
        <v>391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392</v>
      </c>
      <c r="B9" s="238"/>
      <c r="C9" s="239"/>
      <c r="D9" s="239"/>
      <c r="E9" s="240"/>
      <c r="F9" s="240"/>
    </row>
    <row r="10" spans="1:6" ht="12">
      <c r="A10" s="241" t="s">
        <v>393</v>
      </c>
      <c r="B10" s="242" t="s">
        <v>394</v>
      </c>
      <c r="C10" s="243">
        <v>307</v>
      </c>
      <c r="D10" s="243">
        <v>464</v>
      </c>
      <c r="E10" s="240"/>
      <c r="F10" s="240"/>
    </row>
    <row r="11" spans="1:13" ht="12">
      <c r="A11" s="241" t="s">
        <v>395</v>
      </c>
      <c r="B11" s="242" t="s">
        <v>396</v>
      </c>
      <c r="C11" s="243">
        <v>-189</v>
      </c>
      <c r="D11" s="243">
        <v>-363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397</v>
      </c>
      <c r="B12" s="242" t="s">
        <v>398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399</v>
      </c>
      <c r="B13" s="242" t="s">
        <v>400</v>
      </c>
      <c r="C13" s="243">
        <v>-50</v>
      </c>
      <c r="D13" s="243">
        <v>-72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401</v>
      </c>
      <c r="B14" s="242" t="s">
        <v>402</v>
      </c>
      <c r="C14" s="243">
        <v>0</v>
      </c>
      <c r="D14" s="243"/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403</v>
      </c>
      <c r="B15" s="242" t="s">
        <v>404</v>
      </c>
      <c r="C15" s="243"/>
      <c r="D15" s="243">
        <v>-3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405</v>
      </c>
      <c r="B16" s="242" t="s">
        <v>406</v>
      </c>
      <c r="C16" s="243"/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407</v>
      </c>
      <c r="B17" s="242" t="s">
        <v>408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409</v>
      </c>
      <c r="B18" s="247" t="s">
        <v>410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411</v>
      </c>
      <c r="B19" s="242" t="s">
        <v>412</v>
      </c>
      <c r="C19" s="243">
        <v>-5</v>
      </c>
      <c r="D19" s="243">
        <v>-2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413</v>
      </c>
      <c r="B20" s="249" t="s">
        <v>414</v>
      </c>
      <c r="C20" s="239">
        <f>SUM(C10:C19)</f>
        <v>63</v>
      </c>
      <c r="D20" s="239">
        <f>SUM(D10:D19)</f>
        <v>24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415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416</v>
      </c>
      <c r="B22" s="242" t="s">
        <v>417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418</v>
      </c>
      <c r="B23" s="242" t="s">
        <v>419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420</v>
      </c>
      <c r="B24" s="242" t="s">
        <v>421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422</v>
      </c>
      <c r="B25" s="242" t="s">
        <v>423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424</v>
      </c>
      <c r="B26" s="242" t="s">
        <v>425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426</v>
      </c>
      <c r="B27" s="242" t="s">
        <v>427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428</v>
      </c>
      <c r="B28" s="242" t="s">
        <v>429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430</v>
      </c>
      <c r="B29" s="242" t="s">
        <v>431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409</v>
      </c>
      <c r="B30" s="242" t="s">
        <v>432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433</v>
      </c>
      <c r="B31" s="242" t="s">
        <v>434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435</v>
      </c>
      <c r="B32" s="249" t="s">
        <v>436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437</v>
      </c>
      <c r="B33" s="250"/>
      <c r="C33" s="251"/>
      <c r="D33" s="251"/>
      <c r="E33" s="240"/>
      <c r="F33" s="240"/>
    </row>
    <row r="34" spans="1:6" ht="12">
      <c r="A34" s="241" t="s">
        <v>438</v>
      </c>
      <c r="B34" s="242" t="s">
        <v>439</v>
      </c>
      <c r="C34" s="243"/>
      <c r="D34" s="243">
        <v>0</v>
      </c>
      <c r="E34" s="240"/>
      <c r="F34" s="240"/>
    </row>
    <row r="35" spans="1:6" ht="12">
      <c r="A35" s="246" t="s">
        <v>440</v>
      </c>
      <c r="B35" s="242" t="s">
        <v>441</v>
      </c>
      <c r="C35" s="243"/>
      <c r="D35" s="243">
        <v>0</v>
      </c>
      <c r="E35" s="240"/>
      <c r="F35" s="240"/>
    </row>
    <row r="36" spans="1:6" ht="12">
      <c r="A36" s="241" t="s">
        <v>442</v>
      </c>
      <c r="B36" s="242" t="s">
        <v>443</v>
      </c>
      <c r="C36" s="243"/>
      <c r="D36" s="243">
        <v>0</v>
      </c>
      <c r="E36" s="240"/>
      <c r="F36" s="240"/>
    </row>
    <row r="37" spans="1:6" ht="12">
      <c r="A37" s="241" t="s">
        <v>444</v>
      </c>
      <c r="B37" s="242" t="s">
        <v>445</v>
      </c>
      <c r="C37" s="243">
        <v>-6</v>
      </c>
      <c r="D37" s="243">
        <v>-5</v>
      </c>
      <c r="E37" s="240"/>
      <c r="F37" s="240"/>
    </row>
    <row r="38" spans="1:6" ht="12">
      <c r="A38" s="241" t="s">
        <v>446</v>
      </c>
      <c r="B38" s="242" t="s">
        <v>447</v>
      </c>
      <c r="C38" s="243"/>
      <c r="D38" s="243">
        <v>0</v>
      </c>
      <c r="E38" s="240"/>
      <c r="F38" s="240"/>
    </row>
    <row r="39" spans="1:6" ht="12">
      <c r="A39" s="241" t="s">
        <v>448</v>
      </c>
      <c r="B39" s="242" t="s">
        <v>449</v>
      </c>
      <c r="C39" s="243"/>
      <c r="D39" s="243">
        <v>0</v>
      </c>
      <c r="E39" s="240"/>
      <c r="F39" s="240"/>
    </row>
    <row r="40" spans="1:6" ht="12">
      <c r="A40" s="241" t="s">
        <v>450</v>
      </c>
      <c r="B40" s="242" t="s">
        <v>451</v>
      </c>
      <c r="C40" s="243"/>
      <c r="D40" s="243">
        <v>-2</v>
      </c>
      <c r="E40" s="240"/>
      <c r="F40" s="240"/>
    </row>
    <row r="41" spans="1:8" ht="12">
      <c r="A41" s="241" t="s">
        <v>452</v>
      </c>
      <c r="B41" s="242" t="s">
        <v>453</v>
      </c>
      <c r="C41" s="243">
        <v>-1</v>
      </c>
      <c r="D41" s="243">
        <v>0</v>
      </c>
      <c r="E41" s="240"/>
      <c r="F41" s="240"/>
      <c r="G41" s="245"/>
      <c r="H41" s="245"/>
    </row>
    <row r="42" spans="1:8" ht="12">
      <c r="A42" s="252" t="s">
        <v>454</v>
      </c>
      <c r="B42" s="249" t="s">
        <v>455</v>
      </c>
      <c r="C42" s="239">
        <f>SUM(C34:C41)</f>
        <v>-7</v>
      </c>
      <c r="D42" s="239">
        <f>SUM(D34:D41)</f>
        <v>-7</v>
      </c>
      <c r="E42" s="240"/>
      <c r="F42" s="240"/>
      <c r="G42" s="245"/>
      <c r="H42" s="245"/>
    </row>
    <row r="43" spans="1:8" ht="12">
      <c r="A43" s="253" t="s">
        <v>456</v>
      </c>
      <c r="B43" s="249" t="s">
        <v>457</v>
      </c>
      <c r="C43" s="239">
        <f>C42+C32+C20</f>
        <v>56</v>
      </c>
      <c r="D43" s="239">
        <f>D42+D32+D20</f>
        <v>17</v>
      </c>
      <c r="E43" s="240"/>
      <c r="F43" s="240"/>
      <c r="G43" s="245"/>
      <c r="H43" s="245"/>
    </row>
    <row r="44" spans="1:8" ht="12">
      <c r="A44" s="237" t="s">
        <v>458</v>
      </c>
      <c r="B44" s="250" t="s">
        <v>459</v>
      </c>
      <c r="C44" s="254">
        <v>1</v>
      </c>
      <c r="D44" s="254">
        <v>19</v>
      </c>
      <c r="E44" s="240"/>
      <c r="F44" s="240"/>
      <c r="G44" s="245"/>
      <c r="H44" s="245"/>
    </row>
    <row r="45" spans="1:8" ht="12">
      <c r="A45" s="237" t="s">
        <v>460</v>
      </c>
      <c r="B45" s="250" t="s">
        <v>461</v>
      </c>
      <c r="C45" s="239">
        <f>C44+C43</f>
        <v>57</v>
      </c>
      <c r="D45" s="239">
        <f>D44+D43</f>
        <v>36</v>
      </c>
      <c r="E45" s="240"/>
      <c r="F45" s="240"/>
      <c r="G45" s="245"/>
      <c r="H45" s="245"/>
    </row>
    <row r="46" spans="1:8" ht="12">
      <c r="A46" s="241" t="s">
        <v>462</v>
      </c>
      <c r="B46" s="250" t="s">
        <v>463</v>
      </c>
      <c r="C46" s="255">
        <v>57</v>
      </c>
      <c r="D46" s="255">
        <v>36</v>
      </c>
      <c r="E46" s="240"/>
      <c r="F46" s="240"/>
      <c r="G46" s="245"/>
      <c r="H46" s="245"/>
    </row>
    <row r="47" spans="1:8" ht="12">
      <c r="A47" s="241" t="s">
        <v>464</v>
      </c>
      <c r="B47" s="250" t="s">
        <v>465</v>
      </c>
      <c r="C47" s="255">
        <v>0</v>
      </c>
      <c r="D47" s="255"/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859</v>
      </c>
      <c r="B51" s="208" t="s">
        <v>276</v>
      </c>
      <c r="C51" s="5"/>
      <c r="D51" s="5" t="s">
        <v>277</v>
      </c>
      <c r="E51" s="258"/>
      <c r="G51" s="245"/>
      <c r="H51" s="245"/>
    </row>
    <row r="52" spans="1:8" ht="14.25">
      <c r="A52" s="259"/>
      <c r="B52" s="207"/>
      <c r="C52" s="5"/>
      <c r="D52" s="5" t="s">
        <v>278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J33" sqref="J33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3" t="s">
        <v>466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467</v>
      </c>
      <c r="B3" s="604" t="str">
        <f>'справка _1_БАЛАНС'!E3</f>
        <v>"ДУПНИЦА ТАБАК"АД</v>
      </c>
      <c r="C3" s="604"/>
      <c r="D3" s="604"/>
      <c r="E3" s="604"/>
      <c r="F3" s="604"/>
      <c r="G3" s="604"/>
      <c r="H3" s="604"/>
      <c r="I3" s="604"/>
      <c r="J3" s="270"/>
      <c r="K3" s="605" t="s">
        <v>3</v>
      </c>
      <c r="L3" s="605"/>
      <c r="M3" s="273">
        <f>'справка _1_БАЛАНС'!H3</f>
        <v>819364036</v>
      </c>
      <c r="N3" s="266"/>
    </row>
    <row r="4" spans="1:15" s="267" customFormat="1" ht="13.5" customHeight="1">
      <c r="A4" s="272" t="s">
        <v>468</v>
      </c>
      <c r="B4" s="604" t="str">
        <f>'справка _1_БАЛАНС'!E4</f>
        <v> неконсолидиран</v>
      </c>
      <c r="C4" s="604"/>
      <c r="D4" s="604"/>
      <c r="E4" s="604"/>
      <c r="F4" s="604"/>
      <c r="G4" s="604"/>
      <c r="H4" s="604"/>
      <c r="I4" s="604"/>
      <c r="J4" s="274"/>
      <c r="K4" s="605" t="s">
        <v>6</v>
      </c>
      <c r="L4" s="605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7" t="s">
        <v>862</v>
      </c>
      <c r="C5" s="607"/>
      <c r="D5" s="607"/>
      <c r="E5" s="607"/>
      <c r="F5" s="607"/>
      <c r="G5" s="607"/>
      <c r="H5" s="607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8" t="s">
        <v>469</v>
      </c>
      <c r="E6" s="608"/>
      <c r="F6" s="608"/>
      <c r="G6" s="608"/>
      <c r="H6" s="608"/>
      <c r="I6" s="609" t="s">
        <v>470</v>
      </c>
      <c r="J6" s="609"/>
      <c r="K6" s="284"/>
      <c r="L6" s="283"/>
      <c r="M6" s="285"/>
      <c r="N6" s="286"/>
    </row>
    <row r="7" spans="1:14" s="287" customFormat="1" ht="57" customHeight="1">
      <c r="A7" s="288" t="s">
        <v>471</v>
      </c>
      <c r="B7" s="289" t="s">
        <v>472</v>
      </c>
      <c r="C7" s="290" t="s">
        <v>473</v>
      </c>
      <c r="D7" s="291" t="s">
        <v>474</v>
      </c>
      <c r="E7" s="283" t="s">
        <v>475</v>
      </c>
      <c r="F7" s="596" t="s">
        <v>476</v>
      </c>
      <c r="G7" s="596"/>
      <c r="H7" s="596"/>
      <c r="I7" s="283" t="s">
        <v>477</v>
      </c>
      <c r="J7" s="293" t="s">
        <v>478</v>
      </c>
      <c r="K7" s="290" t="s">
        <v>479</v>
      </c>
      <c r="L7" s="290" t="s">
        <v>480</v>
      </c>
      <c r="M7" s="294" t="s">
        <v>481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482</v>
      </c>
      <c r="G8" s="292" t="s">
        <v>483</v>
      </c>
      <c r="H8" s="292" t="s">
        <v>484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485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486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487</v>
      </c>
      <c r="B11" s="303" t="s">
        <v>488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10693</v>
      </c>
      <c r="F11" s="309">
        <v>8902</v>
      </c>
      <c r="G11" s="309">
        <f>'справка _1_БАЛАНС'!H23</f>
        <v>0</v>
      </c>
      <c r="H11" s="310">
        <v>0</v>
      </c>
      <c r="I11" s="309">
        <v>295</v>
      </c>
      <c r="J11" s="309">
        <v>-261</v>
      </c>
      <c r="K11" s="310">
        <v>0</v>
      </c>
      <c r="L11" s="311">
        <f>SUM(C11:K11)</f>
        <v>20165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489</v>
      </c>
      <c r="B12" s="303" t="s">
        <v>490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491</v>
      </c>
      <c r="B13" s="305" t="s">
        <v>492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493</v>
      </c>
      <c r="B14" s="305" t="s">
        <v>494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495</v>
      </c>
      <c r="B15" s="303" t="s">
        <v>496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10693</v>
      </c>
      <c r="F15" s="317">
        <f t="shared" si="2"/>
        <v>8902</v>
      </c>
      <c r="G15" s="317">
        <f t="shared" si="2"/>
        <v>0</v>
      </c>
      <c r="H15" s="317">
        <v>0</v>
      </c>
      <c r="I15" s="317">
        <f t="shared" si="2"/>
        <v>295</v>
      </c>
      <c r="J15" s="317">
        <f t="shared" si="2"/>
        <v>-261</v>
      </c>
      <c r="K15" s="317">
        <f t="shared" si="2"/>
        <v>0</v>
      </c>
      <c r="L15" s="311">
        <f t="shared" si="1"/>
        <v>20165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497</v>
      </c>
      <c r="B16" s="318" t="s">
        <v>498</v>
      </c>
      <c r="C16" s="319"/>
      <c r="D16" s="320"/>
      <c r="E16" s="320"/>
      <c r="F16" s="320"/>
      <c r="G16" s="320"/>
      <c r="H16" s="321"/>
      <c r="I16" s="322">
        <v>1</v>
      </c>
      <c r="J16" s="323">
        <v>0</v>
      </c>
      <c r="K16" s="310">
        <v>0</v>
      </c>
      <c r="L16" s="311">
        <f t="shared" si="1"/>
        <v>1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499</v>
      </c>
      <c r="B17" s="305" t="s">
        <v>500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501</v>
      </c>
      <c r="B18" s="326" t="s">
        <v>502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503</v>
      </c>
      <c r="B19" s="326" t="s">
        <v>504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505</v>
      </c>
      <c r="B20" s="305" t="s">
        <v>506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507</v>
      </c>
      <c r="B21" s="305" t="s">
        <v>508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509</v>
      </c>
      <c r="B22" s="305" t="s">
        <v>510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511</v>
      </c>
      <c r="B23" s="305" t="s">
        <v>512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513</v>
      </c>
      <c r="B24" s="305" t="s">
        <v>514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509</v>
      </c>
      <c r="B25" s="305" t="s">
        <v>515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511</v>
      </c>
      <c r="B26" s="305" t="s">
        <v>516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517</v>
      </c>
      <c r="B27" s="305" t="s">
        <v>518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519</v>
      </c>
      <c r="B28" s="305" t="s">
        <v>520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521</v>
      </c>
      <c r="B29" s="303" t="s">
        <v>522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8902</v>
      </c>
      <c r="G29" s="313">
        <f t="shared" si="6"/>
        <v>0</v>
      </c>
      <c r="H29" s="313">
        <f t="shared" si="6"/>
        <v>0</v>
      </c>
      <c r="I29" s="313">
        <v>295</v>
      </c>
      <c r="J29" s="313">
        <v>-260</v>
      </c>
      <c r="K29" s="313">
        <f t="shared" si="6"/>
        <v>0</v>
      </c>
      <c r="L29" s="311">
        <v>0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523</v>
      </c>
      <c r="B30" s="305" t="s">
        <v>524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525</v>
      </c>
      <c r="B31" s="305" t="s">
        <v>526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527</v>
      </c>
      <c r="B32" s="303" t="s">
        <v>528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8902</v>
      </c>
      <c r="G32" s="313">
        <f t="shared" si="7"/>
        <v>0</v>
      </c>
      <c r="H32" s="313">
        <f t="shared" si="7"/>
        <v>0</v>
      </c>
      <c r="I32" s="313">
        <f t="shared" si="7"/>
        <v>295</v>
      </c>
      <c r="J32" s="313">
        <v>-260</v>
      </c>
      <c r="K32" s="313">
        <f t="shared" si="7"/>
        <v>0</v>
      </c>
      <c r="L32" s="311">
        <f t="shared" si="1"/>
        <v>9473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6" t="s">
        <v>529</v>
      </c>
      <c r="B35" s="606"/>
      <c r="C35" s="606"/>
      <c r="D35" s="606"/>
      <c r="E35" s="606"/>
      <c r="F35" s="606"/>
      <c r="G35" s="606"/>
      <c r="H35" s="606"/>
      <c r="I35" s="606"/>
      <c r="J35" s="606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861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277</v>
      </c>
      <c r="K38" s="333"/>
      <c r="L38" s="334"/>
      <c r="M38" s="334"/>
      <c r="N38" s="316"/>
    </row>
    <row r="39" spans="1:13" ht="12">
      <c r="A39" s="335"/>
      <c r="B39" s="336"/>
      <c r="C39" s="337"/>
      <c r="D39" s="207"/>
      <c r="E39" s="207"/>
      <c r="F39" s="337"/>
      <c r="G39" s="337"/>
      <c r="H39" s="337"/>
      <c r="I39" s="337"/>
      <c r="J39" s="208" t="s">
        <v>278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35:J35"/>
    <mergeCell ref="B5:H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G1">
      <selection activeCell="L11" sqref="L11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0" t="s">
        <v>530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339"/>
      <c r="N1" s="339"/>
      <c r="O1" s="339"/>
      <c r="P1" s="339"/>
      <c r="Q1" s="339"/>
      <c r="R1" s="339"/>
    </row>
    <row r="2" spans="1:18" s="344" customFormat="1" ht="16.5" customHeight="1">
      <c r="A2" s="611" t="s">
        <v>1</v>
      </c>
      <c r="B2" s="611"/>
      <c r="C2" s="611" t="str">
        <f>'справка _1_БАЛАНС'!E3</f>
        <v>"ДУПНИЦА ТАБАК"АД</v>
      </c>
      <c r="D2" s="611"/>
      <c r="E2" s="611"/>
      <c r="F2" s="611"/>
      <c r="G2" s="611"/>
      <c r="H2" s="611"/>
      <c r="I2" s="341"/>
      <c r="J2" s="341"/>
      <c r="K2" s="341"/>
      <c r="L2" s="341"/>
      <c r="M2" s="342" t="s">
        <v>531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1" t="s">
        <v>7</v>
      </c>
      <c r="B3" s="611"/>
      <c r="C3" s="612" t="str">
        <f>'справка _1_БАЛАНС'!E5</f>
        <v>от 01.01.2009 г. До 30.06.2009 г. </v>
      </c>
      <c r="D3" s="612"/>
      <c r="E3" s="612"/>
      <c r="F3" s="612"/>
      <c r="G3" s="612"/>
      <c r="H3" s="345"/>
      <c r="I3" s="345"/>
      <c r="J3" s="345"/>
      <c r="K3" s="345"/>
      <c r="L3" s="345"/>
      <c r="M3" s="613" t="s">
        <v>6</v>
      </c>
      <c r="N3" s="613"/>
      <c r="O3" s="342">
        <f>'справка _1_БАЛАНС'!H4</f>
        <v>201</v>
      </c>
      <c r="P3" s="346"/>
      <c r="Q3" s="346"/>
      <c r="R3" s="347"/>
    </row>
    <row r="4" spans="1:18" ht="12">
      <c r="A4" s="348" t="s">
        <v>532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533</v>
      </c>
    </row>
    <row r="5" spans="1:18" s="355" customFormat="1" ht="30.75" customHeight="1">
      <c r="A5" s="614" t="s">
        <v>471</v>
      </c>
      <c r="B5" s="614"/>
      <c r="C5" s="615" t="s">
        <v>10</v>
      </c>
      <c r="D5" s="614" t="s">
        <v>534</v>
      </c>
      <c r="E5" s="614"/>
      <c r="F5" s="614"/>
      <c r="G5" s="614"/>
      <c r="H5" s="614" t="s">
        <v>535</v>
      </c>
      <c r="I5" s="614"/>
      <c r="J5" s="614" t="s">
        <v>536</v>
      </c>
      <c r="K5" s="614" t="s">
        <v>537</v>
      </c>
      <c r="L5" s="614"/>
      <c r="M5" s="614"/>
      <c r="N5" s="614"/>
      <c r="O5" s="614" t="s">
        <v>535</v>
      </c>
      <c r="P5" s="614"/>
      <c r="Q5" s="614" t="s">
        <v>538</v>
      </c>
      <c r="R5" s="614" t="s">
        <v>539</v>
      </c>
    </row>
    <row r="6" spans="1:18" s="355" customFormat="1" ht="48">
      <c r="A6" s="614"/>
      <c r="B6" s="614"/>
      <c r="C6" s="615"/>
      <c r="D6" s="353" t="s">
        <v>540</v>
      </c>
      <c r="E6" s="353" t="s">
        <v>541</v>
      </c>
      <c r="F6" s="353" t="s">
        <v>542</v>
      </c>
      <c r="G6" s="353" t="s">
        <v>543</v>
      </c>
      <c r="H6" s="353" t="s">
        <v>544</v>
      </c>
      <c r="I6" s="353" t="s">
        <v>545</v>
      </c>
      <c r="J6" s="614"/>
      <c r="K6" s="353" t="s">
        <v>540</v>
      </c>
      <c r="L6" s="353" t="s">
        <v>546</v>
      </c>
      <c r="M6" s="353" t="s">
        <v>547</v>
      </c>
      <c r="N6" s="353" t="s">
        <v>548</v>
      </c>
      <c r="O6" s="353" t="s">
        <v>544</v>
      </c>
      <c r="P6" s="353" t="s">
        <v>545</v>
      </c>
      <c r="Q6" s="614"/>
      <c r="R6" s="614"/>
    </row>
    <row r="7" spans="1:18" s="355" customFormat="1" ht="12">
      <c r="A7" s="617" t="s">
        <v>549</v>
      </c>
      <c r="B7" s="617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550</v>
      </c>
      <c r="B8" s="358" t="s">
        <v>551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552</v>
      </c>
      <c r="B9" s="361" t="s">
        <v>553</v>
      </c>
      <c r="C9" s="362" t="s">
        <v>554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555</v>
      </c>
      <c r="B10" s="361" t="s">
        <v>556</v>
      </c>
      <c r="C10" s="362" t="s">
        <v>557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6035</v>
      </c>
      <c r="K10" s="365">
        <v>269</v>
      </c>
      <c r="L10" s="365">
        <v>123</v>
      </c>
      <c r="M10" s="365"/>
      <c r="N10" s="595">
        <f>K10+L10</f>
        <v>392</v>
      </c>
      <c r="O10" s="365">
        <v>0</v>
      </c>
      <c r="P10" s="365">
        <v>0</v>
      </c>
      <c r="Q10" s="364">
        <f t="shared" si="0"/>
        <v>392</v>
      </c>
      <c r="R10" s="364">
        <f aca="true" t="shared" si="1" ref="R10:R15">J10-Q10</f>
        <v>5643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558</v>
      </c>
      <c r="B11" s="361" t="s">
        <v>559</v>
      </c>
      <c r="C11" s="362" t="s">
        <v>560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2" ref="J11:J39">G11+H11-I11</f>
        <v>149</v>
      </c>
      <c r="K11" s="365">
        <v>146</v>
      </c>
      <c r="L11" s="365">
        <v>0</v>
      </c>
      <c r="M11" s="365">
        <v>0</v>
      </c>
      <c r="N11" s="364">
        <v>146</v>
      </c>
      <c r="O11" s="365">
        <v>0</v>
      </c>
      <c r="P11" s="365">
        <v>0</v>
      </c>
      <c r="Q11" s="364">
        <f t="shared" si="0"/>
        <v>146</v>
      </c>
      <c r="R11" s="364">
        <f t="shared" si="1"/>
        <v>3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561</v>
      </c>
      <c r="B12" s="361" t="s">
        <v>562</v>
      </c>
      <c r="C12" s="362" t="s">
        <v>563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40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564</v>
      </c>
      <c r="B13" s="361" t="s">
        <v>565</v>
      </c>
      <c r="C13" s="362" t="s">
        <v>566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22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567</v>
      </c>
      <c r="B14" s="361" t="s">
        <v>568</v>
      </c>
      <c r="C14" s="362" t="s">
        <v>569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570</v>
      </c>
      <c r="B15" s="368" t="s">
        <v>571</v>
      </c>
      <c r="C15" s="369" t="s">
        <v>572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573</v>
      </c>
      <c r="B16" s="373" t="s">
        <v>574</v>
      </c>
      <c r="C16" s="362" t="s">
        <v>575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576</v>
      </c>
      <c r="C17" s="375" t="s">
        <v>577</v>
      </c>
      <c r="D17" s="593">
        <f aca="true" t="shared" si="7" ref="D17:J17">SUM(D9:D16)</f>
        <v>9734</v>
      </c>
      <c r="E17" s="376">
        <f t="shared" si="7"/>
        <v>0</v>
      </c>
      <c r="F17" s="376">
        <f t="shared" si="7"/>
        <v>0</v>
      </c>
      <c r="G17" s="377">
        <f t="shared" si="7"/>
        <v>9734</v>
      </c>
      <c r="H17" s="378">
        <f t="shared" si="7"/>
        <v>0</v>
      </c>
      <c r="I17" s="378">
        <f t="shared" si="7"/>
        <v>0</v>
      </c>
      <c r="J17" s="377">
        <f t="shared" si="7"/>
        <v>9734</v>
      </c>
      <c r="K17" s="594">
        <f>SUM(K10:K16)</f>
        <v>415</v>
      </c>
      <c r="L17" s="378">
        <v>41</v>
      </c>
      <c r="M17" s="378">
        <f>SUM(M9:M16)</f>
        <v>0</v>
      </c>
      <c r="N17" s="377">
        <f>SUM(N9:N16)</f>
        <v>538</v>
      </c>
      <c r="O17" s="378">
        <v>0</v>
      </c>
      <c r="P17" s="378">
        <f>SUM(P9:P16)</f>
        <v>0</v>
      </c>
      <c r="Q17" s="377">
        <v>1847</v>
      </c>
      <c r="R17" s="377">
        <f>SUM(R9:R16)</f>
        <v>9196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578</v>
      </c>
      <c r="B18" s="380" t="s">
        <v>579</v>
      </c>
      <c r="C18" s="375" t="s">
        <v>580</v>
      </c>
      <c r="D18" s="381">
        <v>5126</v>
      </c>
      <c r="E18" s="381">
        <v>0</v>
      </c>
      <c r="F18" s="381">
        <v>0</v>
      </c>
      <c r="G18" s="364">
        <v>5126</v>
      </c>
      <c r="H18" s="382">
        <v>0</v>
      </c>
      <c r="I18" s="382">
        <v>0</v>
      </c>
      <c r="J18" s="364">
        <f t="shared" si="2"/>
        <v>5126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0</v>
      </c>
      <c r="P18" s="382">
        <v>0</v>
      </c>
      <c r="Q18" s="364">
        <f t="shared" si="5"/>
        <v>0</v>
      </c>
      <c r="R18" s="364">
        <f t="shared" si="6"/>
        <v>5126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581</v>
      </c>
      <c r="B19" s="380" t="s">
        <v>582</v>
      </c>
      <c r="C19" s="375" t="s">
        <v>583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584</v>
      </c>
      <c r="B20" s="358" t="s">
        <v>585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552</v>
      </c>
      <c r="B21" s="361" t="s">
        <v>586</v>
      </c>
      <c r="C21" s="362" t="s">
        <v>587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555</v>
      </c>
      <c r="B22" s="361" t="s">
        <v>588</v>
      </c>
      <c r="C22" s="362" t="s">
        <v>589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6</v>
      </c>
      <c r="L22" s="365">
        <v>0</v>
      </c>
      <c r="M22" s="365">
        <v>0</v>
      </c>
      <c r="N22" s="364">
        <v>5</v>
      </c>
      <c r="O22" s="365">
        <v>0</v>
      </c>
      <c r="P22" s="365">
        <v>0</v>
      </c>
      <c r="Q22" s="364">
        <v>5</v>
      </c>
      <c r="R22" s="364">
        <v>1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558</v>
      </c>
      <c r="B23" s="368" t="s">
        <v>590</v>
      </c>
      <c r="C23" s="362" t="s">
        <v>591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561</v>
      </c>
      <c r="B24" s="386" t="s">
        <v>574</v>
      </c>
      <c r="C24" s="362" t="s">
        <v>592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593</v>
      </c>
      <c r="C25" s="387" t="s">
        <v>594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6</v>
      </c>
      <c r="L25" s="390">
        <f t="shared" si="8"/>
        <v>0</v>
      </c>
      <c r="M25" s="390">
        <f t="shared" si="8"/>
        <v>0</v>
      </c>
      <c r="N25" s="389">
        <v>5</v>
      </c>
      <c r="O25" s="390">
        <f t="shared" si="8"/>
        <v>0</v>
      </c>
      <c r="P25" s="390">
        <f t="shared" si="8"/>
        <v>0</v>
      </c>
      <c r="Q25" s="389">
        <v>5</v>
      </c>
      <c r="R25" s="389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595</v>
      </c>
      <c r="B26" s="391" t="s">
        <v>596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552</v>
      </c>
      <c r="B27" s="396" t="s">
        <v>597</v>
      </c>
      <c r="C27" s="397" t="s">
        <v>598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599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600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601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602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555</v>
      </c>
      <c r="B32" s="402" t="s">
        <v>603</v>
      </c>
      <c r="C32" s="362" t="s">
        <v>604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605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606</v>
      </c>
      <c r="C34" s="362" t="s">
        <v>607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608</v>
      </c>
      <c r="C35" s="362" t="s">
        <v>609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610</v>
      </c>
      <c r="C36" s="362" t="s">
        <v>611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558</v>
      </c>
      <c r="B37" s="406" t="s">
        <v>574</v>
      </c>
      <c r="C37" s="362" t="s">
        <v>612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613</v>
      </c>
      <c r="C38" s="375" t="s">
        <v>614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615</v>
      </c>
      <c r="B39" s="379" t="s">
        <v>616</v>
      </c>
      <c r="C39" s="375" t="s">
        <v>617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618</v>
      </c>
      <c r="C40" s="354" t="s">
        <v>619</v>
      </c>
      <c r="D40" s="407">
        <f>D17+D18+D25</f>
        <v>14867</v>
      </c>
      <c r="E40" s="407">
        <f>E17+E18+E19+E25+E38+E39</f>
        <v>0</v>
      </c>
      <c r="F40" s="407">
        <f aca="true" t="shared" si="14" ref="F40:Q40">F17+F18+F19+F25+F38+F39</f>
        <v>0</v>
      </c>
      <c r="G40" s="408">
        <f>G17+G18+G25</f>
        <v>14867</v>
      </c>
      <c r="H40" s="408">
        <f t="shared" si="14"/>
        <v>0</v>
      </c>
      <c r="I40" s="408">
        <f t="shared" si="14"/>
        <v>0</v>
      </c>
      <c r="J40" s="408">
        <f>J17+J18+J25</f>
        <v>14867</v>
      </c>
      <c r="K40" s="408">
        <f>K17+K25</f>
        <v>421</v>
      </c>
      <c r="L40" s="408">
        <f t="shared" si="14"/>
        <v>41</v>
      </c>
      <c r="M40" s="408">
        <f t="shared" si="14"/>
        <v>0</v>
      </c>
      <c r="N40" s="408">
        <f t="shared" si="14"/>
        <v>543</v>
      </c>
      <c r="O40" s="408">
        <f t="shared" si="14"/>
        <v>0</v>
      </c>
      <c r="P40" s="408">
        <f t="shared" si="14"/>
        <v>0</v>
      </c>
      <c r="Q40" s="408">
        <f t="shared" si="14"/>
        <v>1852</v>
      </c>
      <c r="R40" s="408">
        <f>R17+R18+R25</f>
        <v>14323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620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6" t="s">
        <v>861</v>
      </c>
      <c r="B46" s="616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277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/>
      <c r="I47" s="418"/>
      <c r="J47" s="418"/>
      <c r="K47" s="418"/>
      <c r="L47" s="418"/>
      <c r="M47" s="418"/>
      <c r="N47" s="418"/>
      <c r="O47" s="208" t="s">
        <v>278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A46:B46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G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4">
      <selection activeCell="E97" sqref="E97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1" t="s">
        <v>621</v>
      </c>
      <c r="B1" s="621"/>
      <c r="C1" s="621"/>
      <c r="D1" s="621"/>
      <c r="E1" s="621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2" t="str">
        <f>'справка _1_БАЛАНС'!E3</f>
        <v>"ДУПНИЦА ТАБАК"АД</v>
      </c>
      <c r="C3" s="622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3" t="str">
        <f>'справка _1_БАЛАНС'!E5</f>
        <v>от 01.01.2009 г. До 30.06.2009 г. </v>
      </c>
      <c r="C4" s="623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622</v>
      </c>
      <c r="B5" s="437"/>
      <c r="C5" s="438"/>
      <c r="D5" s="366"/>
      <c r="E5" s="439" t="s">
        <v>623</v>
      </c>
    </row>
    <row r="6" spans="1:14" s="355" customFormat="1" ht="12">
      <c r="A6" s="440" t="s">
        <v>471</v>
      </c>
      <c r="B6" s="441" t="s">
        <v>10</v>
      </c>
      <c r="C6" s="442" t="s">
        <v>624</v>
      </c>
      <c r="D6" s="618" t="s">
        <v>625</v>
      </c>
      <c r="E6" s="618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626</v>
      </c>
      <c r="E7" s="448" t="s">
        <v>627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628</v>
      </c>
      <c r="B9" s="450" t="s">
        <v>629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630</v>
      </c>
      <c r="B10" s="454"/>
      <c r="C10" s="455"/>
      <c r="D10" s="455"/>
      <c r="E10" s="452"/>
      <c r="F10" s="453"/>
    </row>
    <row r="11" spans="1:15" ht="12">
      <c r="A11" s="456" t="s">
        <v>631</v>
      </c>
      <c r="B11" s="457" t="s">
        <v>632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633</v>
      </c>
      <c r="B12" s="457" t="s">
        <v>634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635</v>
      </c>
      <c r="B13" s="457" t="s">
        <v>636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637</v>
      </c>
      <c r="B14" s="457" t="s">
        <v>638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639</v>
      </c>
      <c r="B15" s="457" t="s">
        <v>640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641</v>
      </c>
      <c r="B16" s="457" t="s">
        <v>642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643</v>
      </c>
      <c r="B17" s="457" t="s">
        <v>644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637</v>
      </c>
      <c r="B18" s="457" t="s">
        <v>645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646</v>
      </c>
      <c r="B19" s="450" t="s">
        <v>647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648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649</v>
      </c>
      <c r="B21" s="450" t="s">
        <v>650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651</v>
      </c>
      <c r="B23" s="462"/>
      <c r="C23" s="458"/>
      <c r="D23" s="455"/>
      <c r="E23" s="452"/>
      <c r="F23" s="453"/>
    </row>
    <row r="24" spans="1:15" ht="12">
      <c r="A24" s="456" t="s">
        <v>652</v>
      </c>
      <c r="B24" s="457" t="s">
        <v>653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654</v>
      </c>
      <c r="B25" s="457" t="s">
        <v>655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656</v>
      </c>
      <c r="B26" s="457" t="s">
        <v>657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658</v>
      </c>
      <c r="B27" s="457" t="s">
        <v>659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660</v>
      </c>
      <c r="B28" s="457" t="s">
        <v>661</v>
      </c>
      <c r="C28" s="451">
        <v>99</v>
      </c>
      <c r="D28" s="451">
        <v>0</v>
      </c>
      <c r="E28" s="452">
        <f t="shared" si="0"/>
        <v>99</v>
      </c>
      <c r="F28" s="453"/>
    </row>
    <row r="29" spans="1:6" ht="12">
      <c r="A29" s="456" t="s">
        <v>662</v>
      </c>
      <c r="B29" s="457" t="s">
        <v>663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664</v>
      </c>
      <c r="B30" s="457" t="s">
        <v>665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666</v>
      </c>
      <c r="B31" s="457" t="s">
        <v>667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668</v>
      </c>
      <c r="B32" s="457" t="s">
        <v>669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670</v>
      </c>
      <c r="B33" s="457" t="s">
        <v>671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672</v>
      </c>
      <c r="B34" s="457" t="s">
        <v>673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674</v>
      </c>
      <c r="B35" s="457" t="s">
        <v>675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676</v>
      </c>
      <c r="B36" s="457" t="s">
        <v>677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678</v>
      </c>
      <c r="B37" s="457" t="s">
        <v>679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680</v>
      </c>
      <c r="B38" s="457" t="s">
        <v>681</v>
      </c>
      <c r="C38" s="458">
        <v>5</v>
      </c>
      <c r="D38" s="463">
        <v>5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682</v>
      </c>
      <c r="B39" s="457" t="s">
        <v>683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684</v>
      </c>
      <c r="B40" s="457" t="s">
        <v>685</v>
      </c>
      <c r="C40" s="451"/>
      <c r="D40" s="451"/>
      <c r="E40" s="452">
        <f t="shared" si="0"/>
        <v>0</v>
      </c>
      <c r="F40" s="453"/>
    </row>
    <row r="41" spans="1:6" ht="13.5">
      <c r="A41" s="459" t="s">
        <v>686</v>
      </c>
      <c r="B41" s="457" t="s">
        <v>687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688</v>
      </c>
      <c r="B42" s="457" t="s">
        <v>689</v>
      </c>
      <c r="C42" s="451">
        <v>5</v>
      </c>
      <c r="D42" s="451">
        <v>5</v>
      </c>
      <c r="E42" s="452">
        <v>0</v>
      </c>
      <c r="F42" s="453"/>
    </row>
    <row r="43" spans="1:15" ht="12">
      <c r="A43" s="460" t="s">
        <v>690</v>
      </c>
      <c r="B43" s="450" t="s">
        <v>691</v>
      </c>
      <c r="C43" s="455">
        <v>104</v>
      </c>
      <c r="D43" s="455">
        <v>5</v>
      </c>
      <c r="E43" s="461">
        <f>E24+E28+E29+E31+E30+E32+E33+E38</f>
        <v>99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692</v>
      </c>
      <c r="B44" s="454" t="s">
        <v>693</v>
      </c>
      <c r="C44" s="465">
        <v>104</v>
      </c>
      <c r="D44" s="465">
        <f>D43+D21+D19+D9</f>
        <v>5</v>
      </c>
      <c r="E44" s="461">
        <f>E43+E21+E19+E9</f>
        <v>99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694</v>
      </c>
      <c r="B47" s="467"/>
      <c r="C47" s="470"/>
      <c r="D47" s="470"/>
      <c r="E47" s="470"/>
      <c r="F47" s="471" t="s">
        <v>281</v>
      </c>
    </row>
    <row r="48" spans="1:6" s="355" customFormat="1" ht="24">
      <c r="A48" s="440" t="s">
        <v>471</v>
      </c>
      <c r="B48" s="441" t="s">
        <v>10</v>
      </c>
      <c r="C48" s="472" t="s">
        <v>695</v>
      </c>
      <c r="D48" s="618" t="s">
        <v>696</v>
      </c>
      <c r="E48" s="618"/>
      <c r="F48" s="443" t="s">
        <v>697</v>
      </c>
    </row>
    <row r="49" spans="1:6" s="355" customFormat="1" ht="13.5">
      <c r="A49" s="440"/>
      <c r="B49" s="446"/>
      <c r="C49" s="472"/>
      <c r="D49" s="447" t="s">
        <v>626</v>
      </c>
      <c r="E49" s="447" t="s">
        <v>627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698</v>
      </c>
      <c r="B51" s="462"/>
      <c r="C51" s="465"/>
      <c r="D51" s="465"/>
      <c r="E51" s="465"/>
      <c r="F51" s="473"/>
    </row>
    <row r="52" spans="1:16" ht="24">
      <c r="A52" s="456" t="s">
        <v>699</v>
      </c>
      <c r="B52" s="457" t="s">
        <v>700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701</v>
      </c>
      <c r="B53" s="457" t="s">
        <v>702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703</v>
      </c>
      <c r="B54" s="457" t="s">
        <v>704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688</v>
      </c>
      <c r="B55" s="457" t="s">
        <v>705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706</v>
      </c>
      <c r="B56" s="457" t="s">
        <v>707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708</v>
      </c>
      <c r="B57" s="457" t="s">
        <v>709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710</v>
      </c>
      <c r="B58" s="457" t="s">
        <v>711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712</v>
      </c>
      <c r="B59" s="457" t="s">
        <v>713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710</v>
      </c>
      <c r="B60" s="457" t="s">
        <v>714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715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716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717</v>
      </c>
      <c r="B63" s="457" t="s">
        <v>718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719</v>
      </c>
      <c r="B64" s="457" t="s">
        <v>720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721</v>
      </c>
      <c r="B65" s="457" t="s">
        <v>722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723</v>
      </c>
      <c r="B66" s="450" t="s">
        <v>724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725</v>
      </c>
      <c r="B67" s="454"/>
      <c r="C67" s="455"/>
      <c r="D67" s="455"/>
      <c r="E67" s="458"/>
      <c r="F67" s="478"/>
    </row>
    <row r="68" spans="1:6" ht="12">
      <c r="A68" s="456" t="s">
        <v>726</v>
      </c>
      <c r="B68" s="479" t="s">
        <v>727</v>
      </c>
      <c r="C68" s="451">
        <v>129</v>
      </c>
      <c r="D68" s="451"/>
      <c r="E68" s="458">
        <v>129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728</v>
      </c>
      <c r="B70" s="462"/>
      <c r="C70" s="455"/>
      <c r="D70" s="455"/>
      <c r="E70" s="458"/>
      <c r="F70" s="478"/>
    </row>
    <row r="71" spans="1:16" ht="24">
      <c r="A71" s="456" t="s">
        <v>699</v>
      </c>
      <c r="B71" s="457" t="s">
        <v>729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730</v>
      </c>
      <c r="B72" s="457" t="s">
        <v>731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732</v>
      </c>
      <c r="B73" s="457" t="s">
        <v>733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734</v>
      </c>
      <c r="B74" s="457" t="s">
        <v>735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706</v>
      </c>
      <c r="B75" s="457" t="s">
        <v>736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737</v>
      </c>
      <c r="B76" s="457" t="s">
        <v>738</v>
      </c>
      <c r="C76" s="451"/>
      <c r="D76" s="451"/>
      <c r="E76" s="458"/>
      <c r="F76" s="451"/>
    </row>
    <row r="77" spans="1:6" ht="13.5">
      <c r="A77" s="459" t="s">
        <v>739</v>
      </c>
      <c r="B77" s="457" t="s">
        <v>740</v>
      </c>
      <c r="C77" s="475"/>
      <c r="D77" s="475"/>
      <c r="E77" s="458">
        <f t="shared" si="1"/>
        <v>0</v>
      </c>
      <c r="F77" s="475"/>
    </row>
    <row r="78" spans="1:6" ht="13.5">
      <c r="A78" s="459" t="s">
        <v>741</v>
      </c>
      <c r="B78" s="457" t="s">
        <v>742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710</v>
      </c>
      <c r="B79" s="457" t="s">
        <v>743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744</v>
      </c>
      <c r="B80" s="457" t="s">
        <v>745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746</v>
      </c>
      <c r="B81" s="457" t="s">
        <v>747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748</v>
      </c>
      <c r="B82" s="457" t="s">
        <v>749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750</v>
      </c>
      <c r="B83" s="457" t="s">
        <v>751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752</v>
      </c>
      <c r="B84" s="457" t="s">
        <v>753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754</v>
      </c>
      <c r="B85" s="457" t="s">
        <v>755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756</v>
      </c>
      <c r="B86" s="457" t="s">
        <v>757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758</v>
      </c>
      <c r="B87" s="457" t="s">
        <v>759</v>
      </c>
      <c r="C87" s="451">
        <v>444</v>
      </c>
      <c r="D87" s="451">
        <v>0</v>
      </c>
      <c r="E87" s="458">
        <v>444</v>
      </c>
      <c r="F87" s="451">
        <v>0</v>
      </c>
    </row>
    <row r="88" spans="1:6" ht="12">
      <c r="A88" s="456" t="s">
        <v>760</v>
      </c>
      <c r="B88" s="457" t="s">
        <v>761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762</v>
      </c>
      <c r="B89" s="457" t="s">
        <v>763</v>
      </c>
      <c r="C89" s="451">
        <v>2</v>
      </c>
      <c r="D89" s="451">
        <v>2</v>
      </c>
      <c r="E89" s="458">
        <v>0</v>
      </c>
      <c r="F89" s="451">
        <v>0</v>
      </c>
    </row>
    <row r="90" spans="1:16" ht="12">
      <c r="A90" s="456" t="s">
        <v>764</v>
      </c>
      <c r="B90" s="457" t="s">
        <v>765</v>
      </c>
      <c r="C90" s="455">
        <f>C91+C92+C93</f>
        <v>3850</v>
      </c>
      <c r="D90" s="465">
        <v>0</v>
      </c>
      <c r="E90" s="465">
        <v>3850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766</v>
      </c>
      <c r="B91" s="457" t="s">
        <v>767</v>
      </c>
      <c r="C91" s="451">
        <v>211</v>
      </c>
      <c r="D91" s="451">
        <v>0</v>
      </c>
      <c r="E91" s="458">
        <v>211</v>
      </c>
      <c r="F91" s="451">
        <v>0</v>
      </c>
    </row>
    <row r="92" spans="1:6" ht="13.5">
      <c r="A92" s="459" t="s">
        <v>674</v>
      </c>
      <c r="B92" s="457" t="s">
        <v>768</v>
      </c>
      <c r="C92" s="451">
        <v>1583</v>
      </c>
      <c r="D92" s="451">
        <v>0</v>
      </c>
      <c r="E92" s="458">
        <v>1583</v>
      </c>
      <c r="F92" s="451">
        <v>0</v>
      </c>
    </row>
    <row r="93" spans="1:6" ht="13.5">
      <c r="A93" s="459" t="s">
        <v>678</v>
      </c>
      <c r="B93" s="457" t="s">
        <v>769</v>
      </c>
      <c r="C93" s="451">
        <v>2056</v>
      </c>
      <c r="D93" s="451">
        <v>0</v>
      </c>
      <c r="E93" s="458">
        <v>2056</v>
      </c>
      <c r="F93" s="451">
        <v>0</v>
      </c>
    </row>
    <row r="94" spans="1:6" ht="12">
      <c r="A94" s="456" t="s">
        <v>770</v>
      </c>
      <c r="B94" s="457" t="s">
        <v>771</v>
      </c>
      <c r="C94" s="451">
        <v>1</v>
      </c>
      <c r="D94" s="451">
        <v>1</v>
      </c>
      <c r="E94" s="458">
        <v>0</v>
      </c>
      <c r="F94" s="451">
        <v>0</v>
      </c>
    </row>
    <row r="95" spans="1:6" ht="12">
      <c r="A95" s="456" t="s">
        <v>772</v>
      </c>
      <c r="B95" s="457" t="s">
        <v>773</v>
      </c>
      <c r="C95" s="451">
        <v>734</v>
      </c>
      <c r="D95" s="451">
        <v>0</v>
      </c>
      <c r="E95" s="458">
        <f t="shared" si="1"/>
        <v>734</v>
      </c>
      <c r="F95" s="451">
        <v>0</v>
      </c>
    </row>
    <row r="96" spans="1:16" ht="12">
      <c r="A96" s="460" t="s">
        <v>774</v>
      </c>
      <c r="B96" s="479" t="s">
        <v>775</v>
      </c>
      <c r="C96" s="455">
        <v>5031</v>
      </c>
      <c r="D96" s="455">
        <v>3</v>
      </c>
      <c r="E96" s="455">
        <v>5028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776</v>
      </c>
      <c r="B97" s="454" t="s">
        <v>777</v>
      </c>
      <c r="C97" s="455">
        <f>C96+C68</f>
        <v>5160</v>
      </c>
      <c r="D97" s="455">
        <v>3</v>
      </c>
      <c r="E97" s="455">
        <v>5157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778</v>
      </c>
      <c r="B99" s="420"/>
      <c r="C99" s="481"/>
      <c r="D99" s="481"/>
      <c r="E99" s="481"/>
      <c r="F99" s="471" t="s">
        <v>533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471</v>
      </c>
      <c r="B100" s="454" t="s">
        <v>472</v>
      </c>
      <c r="C100" s="443" t="s">
        <v>779</v>
      </c>
      <c r="D100" s="443" t="s">
        <v>780</v>
      </c>
      <c r="E100" s="443" t="s">
        <v>781</v>
      </c>
      <c r="F100" s="443" t="s">
        <v>782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783</v>
      </c>
      <c r="B102" s="457" t="s">
        <v>784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785</v>
      </c>
      <c r="B103" s="457" t="s">
        <v>786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787</v>
      </c>
      <c r="B104" s="457" t="s">
        <v>788</v>
      </c>
      <c r="C104" s="451"/>
      <c r="D104" s="451">
        <v>0</v>
      </c>
      <c r="E104" s="451">
        <v>0</v>
      </c>
      <c r="F104" s="485"/>
    </row>
    <row r="105" spans="1:16" ht="12">
      <c r="A105" s="486" t="s">
        <v>789</v>
      </c>
      <c r="B105" s="454" t="s">
        <v>790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791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19" t="s">
        <v>792</v>
      </c>
      <c r="B107" s="619"/>
      <c r="C107" s="619"/>
      <c r="D107" s="619"/>
      <c r="E107" s="619"/>
      <c r="F107" s="61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0" t="s">
        <v>861</v>
      </c>
      <c r="B109" s="620"/>
      <c r="C109" s="208" t="s">
        <v>276</v>
      </c>
      <c r="D109" s="208"/>
      <c r="E109" s="208" t="s">
        <v>277</v>
      </c>
      <c r="F109" s="208"/>
    </row>
    <row r="110" spans="1:6" ht="12">
      <c r="A110" s="489"/>
      <c r="B110" s="490"/>
      <c r="C110" s="207"/>
      <c r="D110" s="207"/>
      <c r="E110" s="208" t="s">
        <v>278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1">
      <selection activeCell="G12" sqref="G12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4" t="s">
        <v>793</v>
      </c>
      <c r="C2" s="624"/>
      <c r="D2" s="624"/>
      <c r="E2" s="624"/>
      <c r="F2" s="624"/>
      <c r="G2" s="496"/>
      <c r="H2" s="494"/>
      <c r="I2" s="494"/>
    </row>
    <row r="3" spans="1:9" s="372" customFormat="1" ht="12.75" customHeight="1">
      <c r="A3" s="497"/>
      <c r="B3" s="625" t="s">
        <v>794</v>
      </c>
      <c r="C3" s="625"/>
      <c r="D3" s="625"/>
      <c r="E3" s="625"/>
      <c r="F3" s="625"/>
      <c r="G3" s="498"/>
      <c r="H3" s="497"/>
      <c r="I3" s="497"/>
    </row>
    <row r="4" spans="1:9" ht="15" customHeight="1">
      <c r="A4" s="499" t="s">
        <v>1</v>
      </c>
      <c r="B4" s="626" t="str">
        <f>'справка _1_БАЛАНС'!E3</f>
        <v>"ДУПНИЦА ТАБАК"АД</v>
      </c>
      <c r="C4" s="626"/>
      <c r="D4" s="626"/>
      <c r="E4" s="626"/>
      <c r="F4" s="626"/>
      <c r="G4" s="627" t="s">
        <v>3</v>
      </c>
      <c r="H4" s="627"/>
      <c r="I4" s="342">
        <f>'справка _1_БАЛАНС'!H3</f>
        <v>819364036</v>
      </c>
    </row>
    <row r="5" spans="1:9" ht="12">
      <c r="A5" s="500" t="s">
        <v>7</v>
      </c>
      <c r="B5" s="630" t="str">
        <f>'справка _1_БАЛАНС'!E5</f>
        <v>от 01.01.2009 г. До 30.06.2009 г. </v>
      </c>
      <c r="C5" s="630"/>
      <c r="D5" s="630"/>
      <c r="E5" s="630"/>
      <c r="F5" s="630"/>
      <c r="G5" s="631" t="s">
        <v>6</v>
      </c>
      <c r="H5" s="631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795</v>
      </c>
    </row>
    <row r="7" spans="1:9" s="506" customFormat="1" ht="12">
      <c r="A7" s="503" t="s">
        <v>471</v>
      </c>
      <c r="B7" s="504"/>
      <c r="C7" s="632" t="s">
        <v>796</v>
      </c>
      <c r="D7" s="632"/>
      <c r="E7" s="632"/>
      <c r="F7" s="632" t="s">
        <v>797</v>
      </c>
      <c r="G7" s="632"/>
      <c r="H7" s="632"/>
      <c r="I7" s="632"/>
    </row>
    <row r="8" spans="1:9" s="506" customFormat="1" ht="21.75" customHeight="1">
      <c r="A8" s="503"/>
      <c r="B8" s="507" t="s">
        <v>10</v>
      </c>
      <c r="C8" s="508" t="s">
        <v>798</v>
      </c>
      <c r="D8" s="508" t="s">
        <v>799</v>
      </c>
      <c r="E8" s="508" t="s">
        <v>800</v>
      </c>
      <c r="F8" s="509" t="s">
        <v>801</v>
      </c>
      <c r="G8" s="628" t="s">
        <v>802</v>
      </c>
      <c r="H8" s="628"/>
      <c r="I8" s="510" t="s">
        <v>803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544</v>
      </c>
      <c r="H9" s="505" t="s">
        <v>545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804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805</v>
      </c>
      <c r="B12" s="520" t="s">
        <v>806</v>
      </c>
      <c r="C12" s="521">
        <v>1205762</v>
      </c>
      <c r="D12" s="521">
        <v>0</v>
      </c>
      <c r="E12" s="521">
        <v>0</v>
      </c>
      <c r="F12" s="521">
        <v>243</v>
      </c>
      <c r="G12" s="521">
        <v>0</v>
      </c>
      <c r="H12" s="521">
        <v>36</v>
      </c>
      <c r="I12" s="522">
        <f>F12+G12-H12</f>
        <v>207</v>
      </c>
    </row>
    <row r="13" spans="1:9" s="516" customFormat="1" ht="12">
      <c r="A13" s="519" t="s">
        <v>807</v>
      </c>
      <c r="B13" s="520" t="s">
        <v>808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608</v>
      </c>
      <c r="B14" s="520" t="s">
        <v>809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810</v>
      </c>
      <c r="B15" s="520" t="s">
        <v>811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812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576</v>
      </c>
      <c r="B17" s="526" t="s">
        <v>813</v>
      </c>
      <c r="C17" s="513">
        <f aca="true" t="shared" si="1" ref="C17:H17">C12+C13+C15+C16</f>
        <v>1205762</v>
      </c>
      <c r="D17" s="513">
        <f t="shared" si="1"/>
        <v>0</v>
      </c>
      <c r="E17" s="513">
        <f t="shared" si="1"/>
        <v>0</v>
      </c>
      <c r="F17" s="513">
        <f t="shared" si="1"/>
        <v>243</v>
      </c>
      <c r="G17" s="513">
        <f t="shared" si="1"/>
        <v>0</v>
      </c>
      <c r="H17" s="513">
        <f t="shared" si="1"/>
        <v>36</v>
      </c>
      <c r="I17" s="522">
        <f t="shared" si="0"/>
        <v>207</v>
      </c>
    </row>
    <row r="18" spans="1:9" s="516" customFormat="1" ht="12">
      <c r="A18" s="517" t="s">
        <v>814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805</v>
      </c>
      <c r="B19" s="520" t="s">
        <v>815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816</v>
      </c>
      <c r="B20" s="520" t="s">
        <v>817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818</v>
      </c>
      <c r="B21" s="520" t="s">
        <v>819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820</v>
      </c>
      <c r="B22" s="520" t="s">
        <v>821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822</v>
      </c>
      <c r="B23" s="520" t="s">
        <v>823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824</v>
      </c>
      <c r="B24" s="520" t="s">
        <v>825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826</v>
      </c>
      <c r="B25" s="530" t="s">
        <v>827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828</v>
      </c>
      <c r="B26" s="526" t="s">
        <v>829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9" t="s">
        <v>830</v>
      </c>
      <c r="B28" s="629"/>
      <c r="C28" s="629"/>
      <c r="D28" s="629"/>
      <c r="E28" s="629"/>
      <c r="F28" s="629"/>
      <c r="G28" s="629"/>
      <c r="H28" s="629"/>
      <c r="I28" s="629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861</v>
      </c>
      <c r="B32" s="538"/>
      <c r="C32" s="538"/>
      <c r="D32" s="539" t="s">
        <v>276</v>
      </c>
      <c r="E32" s="540"/>
      <c r="F32" s="540"/>
      <c r="G32" s="540"/>
      <c r="H32" s="539" t="s">
        <v>277</v>
      </c>
      <c r="I32" s="540"/>
      <c r="J32" s="540"/>
    </row>
    <row r="33" spans="1:9" s="541" customFormat="1" ht="12">
      <c r="A33" s="418"/>
      <c r="B33" s="542"/>
      <c r="C33" s="418"/>
      <c r="D33" s="543"/>
      <c r="E33" s="544"/>
      <c r="F33" s="544"/>
      <c r="G33" s="544"/>
      <c r="H33" s="539" t="s">
        <v>278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G8:H8"/>
    <mergeCell ref="A28:I28"/>
    <mergeCell ref="B5:F5"/>
    <mergeCell ref="G5:H5"/>
    <mergeCell ref="C7:E7"/>
    <mergeCell ref="F7:I7"/>
    <mergeCell ref="B2:F2"/>
    <mergeCell ref="B3:F3"/>
    <mergeCell ref="B4:F4"/>
    <mergeCell ref="G4:H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view="pageBreakPreview" zoomScale="90" zoomScaleNormal="75" zoomScaleSheetLayoutView="90" workbookViewId="0" topLeftCell="A118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3" t="s">
        <v>793</v>
      </c>
      <c r="B2" s="633"/>
      <c r="C2" s="633"/>
      <c r="D2" s="633"/>
      <c r="E2" s="633"/>
      <c r="F2" s="633"/>
    </row>
    <row r="3" spans="1:6" ht="12.75" customHeight="1">
      <c r="A3" s="633" t="s">
        <v>831</v>
      </c>
      <c r="B3" s="633"/>
      <c r="C3" s="633"/>
      <c r="D3" s="633"/>
      <c r="E3" s="633"/>
      <c r="F3" s="633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4" t="str">
        <f>'справка _1_БАЛАНС'!E3</f>
        <v>"ДУПНИЦА ТАБАК"АД</v>
      </c>
      <c r="C5" s="634"/>
      <c r="D5" s="634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832</v>
      </c>
      <c r="B6" s="635" t="s">
        <v>863</v>
      </c>
      <c r="C6" s="635"/>
      <c r="D6" s="635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281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833</v>
      </c>
      <c r="B8" s="564" t="s">
        <v>10</v>
      </c>
      <c r="C8" s="565" t="s">
        <v>834</v>
      </c>
      <c r="D8" s="565" t="s">
        <v>835</v>
      </c>
      <c r="E8" s="565" t="s">
        <v>836</v>
      </c>
      <c r="F8" s="565" t="s">
        <v>837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838</v>
      </c>
      <c r="B10" s="569"/>
      <c r="C10" s="570"/>
      <c r="D10" s="570"/>
      <c r="E10" s="570"/>
      <c r="F10" s="570"/>
    </row>
    <row r="11" spans="1:6" ht="18" customHeight="1">
      <c r="A11" s="571" t="s">
        <v>839</v>
      </c>
      <c r="B11" s="572"/>
      <c r="C11" s="570"/>
      <c r="D11" s="570"/>
      <c r="E11" s="570"/>
      <c r="F11" s="570"/>
    </row>
    <row r="12" spans="1:6" ht="14.25" customHeight="1">
      <c r="A12" s="571" t="s">
        <v>840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841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558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561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576</v>
      </c>
      <c r="B27" s="576" t="s">
        <v>842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843</v>
      </c>
      <c r="B28" s="579"/>
      <c r="C28" s="570"/>
      <c r="D28" s="570"/>
      <c r="E28" s="570"/>
      <c r="F28" s="577"/>
    </row>
    <row r="29" spans="1:6" ht="12.75">
      <c r="A29" s="571" t="s">
        <v>552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555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558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561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828</v>
      </c>
      <c r="B44" s="576" t="s">
        <v>844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845</v>
      </c>
      <c r="B45" s="579"/>
      <c r="C45" s="570"/>
      <c r="D45" s="570"/>
      <c r="E45" s="570"/>
      <c r="F45" s="577"/>
    </row>
    <row r="46" spans="1:6" ht="12.75">
      <c r="A46" s="571" t="s">
        <v>552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555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558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561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846</v>
      </c>
      <c r="B61" s="576" t="s">
        <v>847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848</v>
      </c>
      <c r="B62" s="579"/>
      <c r="C62" s="570"/>
      <c r="D62" s="570"/>
      <c r="E62" s="570"/>
      <c r="F62" s="577"/>
    </row>
    <row r="63" spans="1:6" ht="12.75">
      <c r="A63" s="571" t="s">
        <v>552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555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558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561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593</v>
      </c>
      <c r="B78" s="576" t="s">
        <v>849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850</v>
      </c>
      <c r="B79" s="576" t="s">
        <v>851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852</v>
      </c>
      <c r="B80" s="576"/>
      <c r="C80" s="570"/>
      <c r="D80" s="570"/>
      <c r="E80" s="570"/>
      <c r="F80" s="577"/>
    </row>
    <row r="81" spans="1:6" ht="14.25" customHeight="1">
      <c r="A81" s="571" t="s">
        <v>839</v>
      </c>
      <c r="B81" s="579"/>
      <c r="C81" s="570"/>
      <c r="D81" s="570"/>
      <c r="E81" s="570"/>
      <c r="F81" s="577"/>
    </row>
    <row r="82" spans="1:6" ht="12.75">
      <c r="A82" s="571" t="s">
        <v>840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841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558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561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576</v>
      </c>
      <c r="B97" s="576" t="s">
        <v>853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843</v>
      </c>
      <c r="B98" s="579"/>
      <c r="C98" s="570"/>
      <c r="D98" s="570"/>
      <c r="E98" s="570"/>
      <c r="F98" s="577"/>
    </row>
    <row r="99" spans="1:6" ht="12.75">
      <c r="A99" s="571" t="s">
        <v>552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555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558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561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828</v>
      </c>
      <c r="B114" s="576" t="s">
        <v>854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845</v>
      </c>
      <c r="B115" s="579"/>
      <c r="C115" s="570"/>
      <c r="D115" s="570"/>
      <c r="E115" s="570"/>
      <c r="F115" s="577"/>
    </row>
    <row r="116" spans="1:6" ht="12.75">
      <c r="A116" s="571" t="s">
        <v>552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555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558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561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846</v>
      </c>
      <c r="B131" s="576" t="s">
        <v>855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848</v>
      </c>
      <c r="B132" s="579"/>
      <c r="C132" s="570"/>
      <c r="D132" s="570"/>
      <c r="E132" s="570"/>
      <c r="F132" s="577"/>
    </row>
    <row r="133" spans="1:6" ht="12.75">
      <c r="A133" s="571" t="s">
        <v>552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555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558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561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593</v>
      </c>
      <c r="B148" s="576" t="s">
        <v>856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857</v>
      </c>
      <c r="B149" s="576" t="s">
        <v>858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864</v>
      </c>
      <c r="B153" s="588"/>
      <c r="C153" s="208" t="s">
        <v>276</v>
      </c>
      <c r="D153" s="589"/>
      <c r="E153" s="539" t="s">
        <v>277</v>
      </c>
      <c r="F153" s="589"/>
    </row>
    <row r="154" spans="1:6" ht="12.75">
      <c r="A154" s="590"/>
      <c r="B154" s="591"/>
      <c r="C154" s="207"/>
      <c r="D154" s="592"/>
      <c r="E154" s="539" t="s">
        <v>278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2009-07-14T12:26:02Z</cp:lastPrinted>
  <dcterms:created xsi:type="dcterms:W3CDTF">2000-06-29T12:02:40Z</dcterms:created>
  <dcterms:modified xsi:type="dcterms:W3CDTF">2009-07-15T07:05:12Z</dcterms:modified>
  <cp:category/>
  <cp:version/>
  <cp:contentType/>
  <cp:contentStatus/>
  <cp:revision>1</cp:revision>
</cp:coreProperties>
</file>