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<sst xmlns="http://schemas.openxmlformats.org/spreadsheetml/2006/main" count="4322" uniqueCount="1003">
  <si>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</si>
  <si>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</si>
  <si>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</si>
  <si>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</si>
  <si>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</si>
  <si>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</si>
  <si>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</si>
  <si>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</si>
  <si>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</si>
  <si>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</si>
  <si>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</si>
  <si>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</si>
  <si>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</si>
  <si>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</si>
  <si>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</si>
  <si>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</si>
  <si>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</si>
  <si>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</si>
  <si>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</si>
  <si>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</si>
  <si>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</si>
  <si>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</si>
  <si>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</si>
  <si>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</si>
  <si>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</si>
  <si>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</si>
  <si>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</si>
  <si>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</si>
  <si>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</si>
  <si>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</si>
  <si>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</si>
  <si>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</si>
  <si>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</si>
  <si>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</si>
  <si>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</si>
  <si>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</si>
  <si>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</si>
  <si>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</si>
  <si>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</si>
  <si>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</si>
  <si>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</si>
  <si>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</si>
  <si>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</si>
  <si>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</si>
  <si>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</si>
  <si>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</si>
  <si>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</si>
  <si>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</si>
  <si>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</si>
  <si>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</si>
  <si>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</si>
  <si>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</si>
  <si>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</si>
  <si>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</si>
  <si>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</si>
  <si>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</si>
  <si>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</si>
  <si>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</si>
  <si>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</si>
  <si>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</si>
  <si>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</si>
  <si>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</si>
  <si>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</si>
  <si>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</si>
  <si>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</si>
  <si>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</si>
  <si>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</si>
  <si>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</si>
  <si>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</si>
  <si>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</si>
  <si>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</si>
  <si>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</si>
  <si>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</si>
  <si>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</si>
  <si>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</si>
  <si>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</si>
  <si>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</si>
  <si>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</si>
  <si>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</si>
  <si>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</si>
  <si>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</si>
  <si>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</si>
  <si>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</si>
  <si>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</si>
  <si>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</si>
  <si>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</si>
  <si>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</si>
  <si>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</si>
  <si>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</si>
  <si>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</si>
  <si>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</si>
  <si>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</si>
  <si>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</si>
  <si>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</si>
  <si>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</si>
  <si>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</si>
  <si>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</si>
  <si>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</si>
  <si>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</si>
  <si>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</si>
  <si>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</si>
  <si>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</si>
  <si>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</si>
  <si>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</si>
  <si>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</si>
  <si>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</si>
  <si>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</si>
  <si>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</si>
  <si>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</si>
  <si>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</si>
  <si>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</si>
  <si>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</si>
  <si>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</si>
  <si>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</si>
  <si>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</si>
  <si>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</si>
  <si>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</si>
  <si>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</si>
  <si>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</si>
  <si>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</si>
  <si>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</si>
  <si>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</si>
  <si>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</si>
  <si>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</si>
  <si>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</si>
  <si>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</si>
  <si>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</si>
  <si>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</si>
  <si>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</si>
  <si>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</si>
  <si>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</si>
  <si>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</si>
  <si>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</si>
  <si>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</si>
  <si>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</si>
  <si>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</si>
  <si>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</si>
  <si>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</si>
  <si>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</si>
  <si>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</si>
  <si>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</si>
  <si>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</si>
  <si>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</si>
  <si>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</si>
  <si>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</si>
  <si>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</si>
  <si>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</si>
  <si>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</si>
  <si>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</si>
  <si>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</si>
  <si>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</si>
  <si>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</si>
  <si>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</si>
  <si>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</si>
  <si>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</si>
  <si>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</si>
  <si>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</si>
  <si>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</si>
  <si>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</si>
  <si>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</si>
  <si>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</si>
  <si>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</si>
  <si>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</si>
  <si>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</si>
  <si>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</si>
  <si>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</si>
  <si>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</si>
  <si>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</si>
  <si>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</si>
  <si>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</si>
  <si>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</si>
  <si>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</si>
  <si>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</si>
  <si>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</si>
  <si>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</si>
  <si>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</si>
  <si>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</si>
  <si>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</si>
  <si>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</si>
  <si>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</si>
  <si>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</si>
  <si>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</si>
  <si>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</si>
  <si>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</si>
  <si>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</si>
  <si>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</si>
  <si>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</si>
  <si>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</si>
  <si>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</si>
  <si>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</si>
  <si>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</si>
  <si>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</si>
  <si>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</si>
  <si>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</si>
  <si>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</si>
  <si>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</si>
  <si>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</si>
  <si>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</si>
  <si>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</si>
  <si>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</si>
  <si>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</si>
  <si>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</si>
  <si>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</si>
  <si>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</si>
  <si>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</si>
  <si>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</si>
  <si>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</si>
  <si>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</si>
  <si>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</si>
  <si>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</si>
  <si>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</si>
  <si>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</si>
  <si>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</si>
  <si>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</si>
  <si>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</si>
  <si>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</si>
  <si>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</si>
  <si>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</si>
  <si>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</si>
  <si>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</si>
  <si>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</si>
  <si>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</si>
  <si>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</si>
  <si>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</si>
  <si>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</si>
  <si>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</si>
  <si>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</si>
  <si>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</si>
  <si>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</si>
  <si>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</si>
  <si>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</si>
  <si>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</si>
  <si>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</si>
  <si>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</si>
  <si>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</si>
  <si>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</si>
  <si>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</si>
  <si>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</si>
  <si>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</si>
  <si>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</si>
  <si>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</si>
  <si>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</si>
  <si>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</si>
  <si>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</si>
  <si>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</si>
  <si>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</si>
  <si>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</si>
  <si>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</si>
  <si>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</si>
  <si>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</si>
  <si>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</si>
  <si>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</si>
  <si>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</si>
  <si>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</si>
  <si>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</si>
  <si>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</si>
  <si>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</si>
  <si>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</si>
  <si>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</si>
  <si>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</si>
  <si>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</si>
  <si>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</si>
  <si>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</si>
  <si>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</si>
  <si>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</si>
  <si>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</si>
  <si>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</si>
  <si>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</si>
  <si>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</si>
  <si>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</si>
  <si>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</si>
  <si>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</si>
  <si>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</si>
  <si>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</si>
  <si>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</si>
  <si>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</si>
  <si>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</si>
  <si>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</si>
  <si>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</si>
  <si>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</si>
  <si>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</si>
  <si>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</si>
  <si>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</si>
  <si>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</si>
  <si>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</si>
  <si>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</si>
  <si>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</si>
  <si>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</si>
  <si>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</si>
  <si>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</si>
  <si>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</si>
  <si>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</si>
  <si>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</si>
  <si>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</si>
  <si>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</si>
  <si>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</si>
  <si>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</si>
  <si>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</si>
  <si>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</si>
  <si>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</si>
  <si>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</si>
  <si>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</si>
  <si>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</si>
  <si>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</si>
  <si>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</si>
  <si>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</si>
  <si>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</si>
  <si>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</si>
  <si>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</si>
  <si>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</si>
  <si>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</si>
  <si>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</si>
  <si>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</si>
  <si>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</si>
  <si>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</si>
  <si>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</si>
  <si>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</si>
  <si>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</si>
  <si>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</si>
  <si>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</si>
  <si>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</si>
  <si>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</si>
  <si>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</si>
  <si>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</si>
  <si>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</si>
  <si>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</si>
  <si>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</si>
  <si>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</si>
  <si>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</si>
  <si>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</si>
  <si>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</si>
  <si>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</si>
  <si>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</si>
  <si>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</si>
  <si>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</si>
  <si>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</si>
  <si>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</si>
  <si>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</si>
  <si>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</si>
  <si>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</si>
  <si>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</si>
  <si>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</si>
  <si>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</si>
  <si>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</si>
  <si>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</si>
  <si>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</si>
  <si>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</si>
  <si>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</si>
  <si>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</si>
  <si>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</si>
  <si>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</si>
  <si>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</si>
  <si>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</si>
  <si>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</si>
  <si>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</si>
  <si>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</si>
  <si>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</si>
  <si>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</si>
  <si>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</si>
  <si>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</si>
  <si>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</si>
  <si>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</si>
  <si>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</si>
  <si>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</si>
  <si>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</si>
  <si>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</si>
  <si>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</si>
  <si>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</si>
  <si>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</si>
  <si>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</si>
  <si>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</si>
  <si>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</si>
  <si>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</si>
  <si>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</si>
  <si>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</si>
  <si>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</si>
  <si>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</si>
  <si>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</si>
  <si>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</si>
  <si>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</si>
  <si>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</si>
  <si>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</si>
  <si>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</si>
  <si>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</si>
  <si>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</si>
  <si>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</si>
  <si>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</si>
  <si>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</si>
  <si>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</si>
  <si>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</si>
  <si>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</si>
  <si>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</si>
  <si>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</si>
  <si>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</si>
  <si>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</si>
  <si>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</si>
  <si>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</si>
  <si>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</si>
  <si>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</si>
  <si>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</si>
  <si>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</si>
  <si>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</si>
  <si>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</si>
  <si>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</si>
  <si>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</si>
  <si>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</si>
  <si>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</si>
  <si>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</si>
  <si>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</si>
  <si>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</si>
  <si>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</si>
  <si>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</si>
  <si>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</si>
  <si>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</si>
  <si>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</si>
  <si>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</si>
  <si>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</si>
  <si>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</si>
  <si>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</si>
  <si>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</si>
  <si>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</si>
  <si>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</si>
  <si>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</si>
  <si>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</si>
  <si>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</si>
  <si>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</si>
  <si>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</si>
  <si>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</si>
  <si>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</si>
  <si>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</si>
  <si>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</si>
  <si>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</si>
  <si>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</si>
  <si>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</si>
  <si>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</si>
  <si>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</si>
  <si>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</si>
  <si>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</si>
  <si>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</si>
  <si>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</si>
  <si>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</si>
  <si>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</si>
  <si>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</si>
  <si>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</si>
  <si>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</si>
  <si>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</si>
  <si>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</si>
  <si>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</si>
  <si>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</si>
  <si>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</si>
  <si>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</si>
  <si>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</si>
  <si>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</si>
  <si>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</si>
  <si>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</si>
  <si>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</si>
  <si>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</si>
  <si>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</si>
  <si>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</si>
  <si>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</si>
  <si>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</si>
  <si>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</si>
  <si>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</si>
  <si>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</si>
  <si>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</si>
  <si>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</si>
  <si>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</si>
  <si>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</si>
  <si>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</si>
  <si>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</si>
  <si>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</si>
  <si>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</si>
  <si>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</si>
  <si>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</si>
  <si>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</si>
  <si>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</si>
  <si>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</si>
  <si>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</si>
  <si>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</si>
  <si>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</si>
  <si>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</si>
  <si>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</si>
  <si>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</si>
  <si>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</si>
  <si>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</si>
  <si>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</si>
  <si>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</si>
  <si>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</si>
  <si>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</si>
  <si>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</si>
  <si>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</si>
  <si>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</si>
  <si>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</si>
  <si>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</si>
  <si>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</si>
  <si>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</si>
  <si>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</si>
  <si>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</si>
  <si>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</si>
  <si>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</si>
  <si>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</si>
  <si>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</si>
  <si>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</si>
  <si>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</si>
  <si>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</si>
  <si>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</si>
  <si>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</si>
  <si>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</si>
  <si>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</si>
  <si>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</si>
  <si>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</si>
  <si>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</si>
  <si>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</si>
  <si>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</si>
  <si>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</si>
  <si>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</si>
  <si>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</si>
  <si>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</si>
  <si>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</si>
  <si>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</si>
  <si>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</si>
  <si>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</si>
  <si>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</si>
  <si>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</si>
  <si>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</si>
  <si>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</si>
  <si>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</si>
  <si>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</si>
  <si>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</si>
  <si>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</si>
  <si>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</si>
  <si>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</si>
  <si>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</si>
  <si>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</si>
  <si>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</si>
  <si>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</si>
  <si>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</si>
  <si>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</si>
  <si>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</si>
  <si>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</si>
  <si>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</si>
  <si>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</si>
  <si>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</si>
  <si>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</si>
  <si>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</si>
  <si>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</si>
  <si>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</si>
  <si>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</si>
  <si>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</si>
  <si>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</si>
  <si>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</si>
  <si>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</si>
  <si>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</si>
  <si>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</si>
  <si>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</si>
  <si>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</si>
  <si>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</si>
  <si>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</si>
  <si>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</si>
  <si>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</si>
  <si>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</si>
  <si>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</si>
  <si>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</si>
  <si>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</si>
  <si>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</si>
  <si>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</si>
  <si>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</si>
  <si>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</si>
  <si>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</si>
  <si>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</si>
  <si>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</si>
  <si>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</si>
  <si>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</si>
  <si>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</si>
  <si>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</si>
  <si>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</si>
  <si>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</si>
  <si>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</si>
  <si>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</si>
  <si>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</si>
  <si>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</si>
  <si>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</si>
  <si>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</si>
  <si>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</si>
  <si>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</si>
  <si>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</si>
  <si>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</si>
  <si>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</si>
  <si>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</si>
  <si>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</si>
  <si>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</si>
  <si>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</si>
  <si>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</si>
  <si>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</si>
  <si>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</si>
  <si>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</si>
  <si>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</si>
  <si>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</si>
  <si>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</si>
  <si>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</si>
  <si>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</si>
  <si>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</si>
  <si>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</si>
  <si>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</si>
  <si>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</si>
  <si>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</si>
  <si>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</si>
  <si>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</si>
  <si>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</si>
  <si>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</si>
  <si>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</si>
  <si>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</si>
  <si>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</si>
  <si>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</si>
  <si>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</si>
  <si>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</si>
  <si>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</si>
  <si>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</si>
  <si>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</si>
  <si>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</si>
  <si>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</si>
  <si>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</si>
  <si>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</si>
  <si>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</si>
  <si>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</si>
  <si>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</si>
  <si>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</si>
  <si>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</si>
  <si>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</si>
  <si>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</si>
  <si>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</si>
  <si>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</si>
  <si>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</si>
  <si>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</si>
  <si>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</si>
  <si>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</si>
  <si>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</si>
  <si>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</si>
  <si>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</si>
  <si>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</si>
  <si>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</si>
  <si>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</si>
  <si>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</si>
  <si>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</si>
  <si>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</si>
  <si>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</si>
  <si>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</si>
  <si>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</si>
  <si>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</si>
  <si>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</si>
  <si>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</si>
  <si>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</si>
  <si>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</si>
  <si>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</si>
  <si>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</si>
  <si>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</si>
  <si>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</si>
  <si>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</si>
  <si>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</si>
  <si>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</si>
  <si>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</si>
  <si>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</si>
  <si>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</si>
  <si>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</si>
  <si>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</si>
  <si>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</si>
  <si>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</si>
  <si>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</si>
  <si>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</si>
  <si>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</si>
  <si>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</si>
  <si>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</si>
  <si>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</si>
  <si>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</si>
  <si>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</si>
  <si>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</si>
  <si>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</si>
  <si>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</si>
  <si>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</si>
  <si>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</si>
  <si>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</si>
  <si>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</si>
  <si>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</si>
  <si>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</si>
  <si>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</si>
  <si>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</si>
  <si>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</si>
  <si>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</si>
  <si>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</si>
  <si>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</si>
  <si>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</si>
  <si>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</si>
  <si>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</si>
  <si>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</si>
  <si>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</si>
  <si>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</si>
  <si>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</si>
  <si>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</si>
  <si>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</si>
  <si>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</si>
  <si>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</si>
  <si>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</si>
  <si>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</si>
  <si>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</si>
  <si>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</si>
  <si>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</si>
  <si>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</si>
  <si>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</si>
  <si>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</si>
  <si>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</si>
  <si>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</si>
  <si>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</si>
  <si>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</si>
  <si>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</si>
  <si>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</si>
  <si>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</si>
  <si>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</si>
  <si>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</si>
  <si>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</si>
  <si>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</si>
  <si>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</si>
  <si>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</si>
  <si>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</si>
  <si>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</si>
  <si>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</si>
  <si>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</si>
  <si>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</si>
  <si>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</si>
  <si>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</si>
  <si>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</si>
  <si>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</si>
  <si>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</si>
  <si>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</si>
  <si>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</si>
  <si>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</si>
  <si>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</si>
  <si>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</si>
  <si>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</si>
  <si>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</si>
  <si>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</si>
  <si>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</si>
  <si>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</si>
  <si>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</si>
  <si>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</si>
  <si>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</si>
  <si>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</si>
  <si>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</si>
  <si>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</si>
  <si>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</si>
  <si>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</si>
  <si>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</si>
  <si>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</si>
  <si>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</si>
  <si>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</si>
  <si>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</si>
  <si>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</si>
  <si>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</si>
  <si>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</si>
  <si>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</si>
  <si>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</si>
  <si>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</si>
  <si>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</si>
  <si>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</si>
  <si>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</si>
  <si>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</si>
  <si>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</si>
  <si>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</si>
  <si>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</si>
  <si>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</si>
  <si>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</si>
  <si>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</si>
  <si>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</si>
  <si>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</si>
  <si>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</si>
  <si>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</si>
  <si>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</si>
  <si>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</si>
  <si>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</si>
  <si>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</si>
  <si>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</si>
  <si>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</si>
  <si>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</si>
  <si>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</si>
  <si>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</si>
  <si>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</si>
  <si>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</si>
  <si>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</si>
  <si>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</si>
  <si>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</si>
  <si>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</si>
  <si>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</si>
  <si>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</si>
  <si>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</si>
  <si>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</si>
  <si>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</si>
  <si>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</si>
  <si>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</si>
  <si>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</si>
  <si>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</si>
  <si>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</si>
  <si>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</si>
  <si>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</si>
  <si>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</si>
  <si>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</si>
  <si>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</si>
  <si>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</si>
  <si>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</si>
  <si>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</si>
  <si>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</si>
  <si>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</si>
  <si>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</si>
  <si>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</si>
  <si>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</si>
  <si>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</si>
  <si>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</si>
  <si>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</si>
  <si>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</si>
  <si>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</si>
  <si>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</si>
  <si>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</si>
  <si>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</si>
  <si>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</si>
  <si>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</si>
  <si>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</si>
  <si>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</si>
  <si>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</si>
  <si>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</si>
  <si>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</si>
  <si>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</si>
  <si>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</si>
  <si>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</si>
  <si>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</si>
  <si>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</si>
  <si>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</si>
  <si>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</si>
  <si>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</si>
  <si>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</si>
  <si>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</si>
  <si>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</si>
  <si>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</si>
  <si>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</si>
  <si>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</si>
  <si>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</si>
  <si>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</si>
  <si>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</si>
  <si>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</si>
  <si>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</si>
  <si>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</si>
  <si>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</si>
  <si>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</si>
  <si>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</si>
  <si>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</si>
  <si>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</si>
  <si>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</si>
  <si>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</si>
  <si>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</si>
  <si>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</si>
  <si>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</si>
  <si>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</si>
  <si>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</si>
  <si>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</si>
  <si>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</si>
  <si>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</si>
  <si>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</si>
  <si>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</si>
  <si>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</si>
  <si>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</si>
  <si>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</si>
  <si>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</si>
  <si>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</si>
  <si>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</si>
  <si>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</si>
  <si>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</si>
  <si>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</si>
  <si>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</si>
  <si>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</si>
  <si>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</si>
  <si>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</si>
  <si>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</si>
  <si>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</si>
  <si>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</si>
  <si>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</si>
  <si>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</si>
  <si>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</si>
  <si>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</si>
  <si>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</si>
  <si>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</si>
  <si>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</si>
  <si>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</si>
  <si>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</si>
  <si>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</si>
  <si>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</si>
  <si>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</si>
  <si>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</si>
  <si>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</si>
  <si>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</si>
  <si>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</si>
  <si>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</si>
  <si>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</si>
  <si>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</si>
  <si>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</si>
  <si>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</si>
  <si>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</si>
  <si>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</si>
  <si>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</si>
  <si>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</si>
  <si>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</si>
  <si>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</si>
  <si>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</si>
  <si>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</si>
  <si>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</si>
  <si>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</si>
  <si>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</si>
  <si>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</si>
  <si>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</si>
  <si>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</si>
  <si>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</si>
  <si>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</si>
  <si>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</si>
  <si>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</si>
  <si>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</si>
  <si>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</si>
  <si>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</si>
  <si>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</si>
  <si>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</si>
  <si>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</si>
  <si>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</si>
  <si>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</si>
  <si>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</si>
  <si>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</si>
  <si>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</si>
  <si>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</si>
  <si>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</si>
  <si>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</si>
  <si>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</si>
  <si>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</si>
  <si>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</si>
  <si>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</si>
  <si>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</si>
  <si>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</si>
  <si>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</si>
  <si>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</si>
  <si>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</si>
  <si>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</si>
  <si>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</si>
  <si>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</si>
  <si>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</si>
  <si>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</si>
  <si>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</si>
  <si>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</si>
  <si>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</si>
  <si>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</si>
  <si>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</si>
  <si>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</si>
  <si>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</si>
  <si>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</si>
  <si>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</si>
  <si>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</si>
  <si>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</si>
  <si>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</si>
  <si>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</si>
  <si>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</si>
  <si>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</si>
  <si>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</si>
  <si>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</si>
  <si>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</si>
  <si>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</si>
  <si>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</si>
  <si>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</si>
  <si>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</si>
  <si>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</si>
  <si>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</si>
  <si>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</si>
  <si>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</si>
  <si>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</si>
  <si>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</si>
  <si>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</si>
  <si>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</si>
  <si>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</si>
  <si>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</si>
  <si>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</si>
  <si>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</si>
  <si>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</si>
  <si>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</si>
  <si>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</si>
  <si>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</si>
  <si>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</si>
  <si>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</si>
  <si>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</si>
  <si>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</si>
  <si>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</si>
  <si>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</si>
  <si>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</si>
  <si>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</si>
  <si>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</si>
  <si>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</si>
  <si>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</si>
  <si>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</si>
  <si>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</si>
  <si>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</si>
  <si>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20.04.2018 г.</t>
  </si>
  <si>
    <t>31.03.2018 г.</t>
  </si>
  <si>
    <t>01.01.2018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</si>
</sst>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31.03.2018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20.04.2018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1002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61450</v>
      </c>
      <c r="D6" s="674">
        <f aca="true" t="shared" si="0" ref="D6:D15">C6-E6</f>
        <v>0</v>
      </c>
      <c r="E6" s="673">
        <f>'1-Баланс'!G95</f>
        <v>61450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9171</v>
      </c>
      <c r="D7" s="674">
        <f t="shared" si="0"/>
        <v>8521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47</v>
      </c>
      <c r="D8" s="674">
        <f t="shared" si="0"/>
        <v>0</v>
      </c>
      <c r="E8" s="673">
        <f>ABS('2-Отчет за доходите'!C44)-ABS('2-Отчет за доходите'!G44)</f>
        <v>47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797</v>
      </c>
      <c r="D9" s="674">
        <f t="shared" si="0"/>
        <v>0</v>
      </c>
      <c r="E9" s="673">
        <f>'3-Отчет за паричния поток'!C45</f>
        <v>797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626</v>
      </c>
      <c r="D10" s="674">
        <f t="shared" si="0"/>
        <v>0</v>
      </c>
      <c r="E10" s="673">
        <f>'3-Отчет за паричния поток'!C46</f>
        <v>626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9171</v>
      </c>
      <c r="D11" s="674">
        <f t="shared" si="0"/>
        <v>0</v>
      </c>
      <c r="E11" s="673">
        <f>'4-Отчет за собствения капитал'!L34</f>
        <v>9171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0.12144702842377261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0.005124850070875586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0.0008990225520763595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0.0007648494711147274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1.138235294117647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0.09497705252422234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0.09497705252422234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0.02660207377188509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0.02660207377188509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0.006535506206197754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0.006297803091944671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0.7581359776359513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5.700468869261804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0.8507567127746134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336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0.03663722603859994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0.8682170542635659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155.5922619047619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31.03.2018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31.03.2018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31.03.2018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31.03.2018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31.03.2018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31.03.2018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31.03.2018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31.03.2018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31.03.2018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31.03.2018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59215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31.03.2018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31.03.2018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31.03.2018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31.03.2018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31.03.2018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31.03.2018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31.03.2018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31.03.2018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31.03.2018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31.03.2018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31.03.2018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31.03.2018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31.03.2018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31.03.2018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31.03.2018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31.03.2018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31.03.2018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31.03.2018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31.03.2018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31.03.2018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31.03.2018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31.03.2018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31.03.2018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31.03.2018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31.03.2018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31.03.2018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31.03.2018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31.03.2018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31.03.2018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59215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31.03.2018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31.03.2018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31.03.2018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31.03.2018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31.03.2018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31.03.2018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31.03.2018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31.03.2018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31.03.2018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76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31.03.2018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1524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31.03.2018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31.03.2018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31.03.2018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31.03.2018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31.03.2018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31.03.2018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1609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31.03.2018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31.03.2018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31.03.2018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31.03.2018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31.03.2018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31.03.2018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31.03.2018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31.03.2018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31.03.2018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625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31.03.2018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31.03.2018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31.03.2018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626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31.03.2018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31.03.2018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2235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31.03.2018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61450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31.03.2018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31.03.2018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31.03.2018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31.03.2018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31.03.2018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31.03.2018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31.03.2018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31.03.2018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31.03.2018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31.03.2018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31.03.2018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31.03.2018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31.03.2018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31.03.2018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31.03.2018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3742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31.03.2018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5708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31.03.2018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31.03.2018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31.03.2018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47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31.03.2018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31.03.2018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3789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31.03.2018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9171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31.03.2018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31.03.2018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31.03.2018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15057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31.03.2018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31.03.2018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31.03.2018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13690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31.03.2018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31.03.2018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28747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31.03.2018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31.03.2018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31.03.2018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31.03.2018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31.03.2018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28747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31.03.2018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18505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31.03.2018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4234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31.03.2018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784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31.03.2018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31.03.2018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31.03.2018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31.03.2018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622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31.03.2018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31.03.2018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31.03.2018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118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31.03.2018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31.03.2018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31.03.2018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23532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31.03.2018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31.03.2018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31.03.2018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31.03.2018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23532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31.03.2018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61450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31.03.2018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31.03.2018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45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31.03.2018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31.03.2018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31.03.2018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31.03.2018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31.03.2018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31.03.2018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31.03.2018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31.03.2018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31.03.2018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31.03.2018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289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31.03.2018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31.03.2018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31.03.2018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31.03.2018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290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31.03.2018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340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31.03.2018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31.03.2018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31.03.2018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31.03.2018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340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31.03.2018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31.03.2018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31.03.2018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31.03.2018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31.03.2018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31.03.2018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47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31.03.2018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31.03.2018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47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31.03.2018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387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31.03.2018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31.03.2018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31.03.2018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387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31.03.2018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31.03.2018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387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31.03.2018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31.03.2018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31.03.2018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31.03.2018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31.03.2018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31.03.2018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31.03.2018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31.03.2018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31.03.2018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387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31.03.2018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31.03.2018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31.03.2018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31.03.2018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387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31.03.2018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31.03.2018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31.03.2018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31.03.2018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31.03.2018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31.03.2018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430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31.03.2018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31.03.2018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31.03.2018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31.03.2018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-71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31.03.2018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31.03.2018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31.03.2018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31.03.2018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31.03.2018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31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31.03.2018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366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31.03.2018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31.03.2018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31.03.2018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31.03.2018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31.03.2018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31.03.2018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31.03.2018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31.03.2018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31.03.2018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31.03.2018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31.03.2018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31.03.2018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31.03.2018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31.03.2018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89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31.03.2018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-280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31.03.2018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31.03.2018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-345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31.03.2018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31.03.2018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31.03.2018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-537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31.03.2018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-171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31.03.2018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797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31.03.2018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626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31.03.2018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626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31.03.2018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31.03.2018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31.03.2018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31.03.2018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31.03.2018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31.03.2018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31.03.2018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31.03.2018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31.03.2018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31.03.2018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31.03.2018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31.03.2018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31.03.2018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31.03.2018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31.03.2018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31.03.2018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31.03.2018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31.03.2018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31.03.2018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31.03.2018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31.03.2018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31.03.2018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31.03.2018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31.03.2018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31.03.2018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31.03.2018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31.03.2018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31.03.2018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31.03.2018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31.03.2018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31.03.2018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31.03.2018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31.03.2018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31.03.2018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31.03.2018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31.03.2018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31.03.2018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31.03.2018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31.03.2018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31.03.2018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31.03.2018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31.03.2018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31.03.2018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31.03.2018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31.03.2018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31.03.2018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31.03.2018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31.03.2018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31.03.2018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31.03.2018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31.03.2018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31.03.2018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31.03.2018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31.03.2018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31.03.2018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31.03.2018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31.03.2018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31.03.2018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31.03.2018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31.03.2018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31.03.2018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31.03.2018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31.03.2018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31.03.2018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31.03.2018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31.03.2018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31.03.2018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31.03.2018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31.03.2018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31.03.2018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31.03.2018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31.03.2018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31.03.2018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31.03.2018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31.03.2018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31.03.2018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31.03.2018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31.03.2018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31.03.2018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31.03.2018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31.03.2018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31.03.2018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31.03.2018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31.03.2018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31.03.2018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31.03.2018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31.03.2018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31.03.2018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31.03.2018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31.03.2018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31.03.2018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31.03.2018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31.03.2018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31.03.2018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31.03.2018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31.03.2018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31.03.2018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31.03.2018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31.03.2018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31.03.2018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31.03.2018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31.03.2018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31.03.2018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31.03.2018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31.03.2018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31.03.2018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31.03.2018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31.03.2018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31.03.2018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31.03.2018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31.03.2018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31.03.2018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31.03.2018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31.03.2018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31.03.2018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31.03.2018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31.03.2018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31.03.2018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31.03.2018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31.03.2018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31.03.2018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31.03.2018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31.03.2018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31.03.2018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31.03.2018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31.03.2018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31.03.2018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31.03.2018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31.03.2018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31.03.2018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31.03.2018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31.03.2018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31.03.2018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31.03.2018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5707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31.03.2018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31.03.2018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31.03.2018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31.03.2018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5707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31.03.2018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47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31.03.2018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31.03.2018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31.03.2018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31.03.2018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31.03.2018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31.03.2018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31.03.2018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31.03.2018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31.03.2018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31.03.2018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31.03.2018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31.03.2018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31.03.2018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5755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31.03.2018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31.03.2018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31.03.2018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5755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31.03.2018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31.03.2018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31.03.2018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31.03.2018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31.03.2018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31.03.2018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31.03.2018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31.03.2018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31.03.2018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31.03.2018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31.03.2018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31.03.2018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31.03.2018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31.03.2018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31.03.2018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31.03.2018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31.03.2018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31.03.2018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31.03.2018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31.03.2018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31.03.2018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31.03.2018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31.03.2018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31.03.2018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31.03.2018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31.03.2018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31.03.2018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31.03.2018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31.03.2018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31.03.2018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31.03.2018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31.03.2018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31.03.2018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31.03.2018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31.03.2018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31.03.2018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31.03.2018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31.03.2018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31.03.2018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31.03.2018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31.03.2018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31.03.2018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31.03.2018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31.03.2018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31.03.2018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9123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31.03.2018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31.03.2018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31.03.2018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31.03.2018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9123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31.03.2018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47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31.03.2018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31.03.2018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31.03.2018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31.03.2018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31.03.2018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31.03.2018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31.03.2018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31.03.2018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31.03.2018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31.03.2018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31.03.2018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31.03.2018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31.03.2018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9171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31.03.2018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31.03.2018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31.03.2018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9171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31.03.2018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31.03.2018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31.03.2018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31.03.2018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31.03.2018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31.03.2018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31.03.2018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31.03.2018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31.03.2018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31.03.2018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31.03.2018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31.03.2018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31.03.2018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31.03.2018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31.03.2018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31.03.2018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31.03.2018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31.03.2018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31.03.2018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31.03.2018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31.03.2018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31.03.2018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31.03.2018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31.03.2018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31.03.2018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31.03.2018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31.03.2018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31.03.2018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31.03.2018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31.03.2018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31.03.2018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31.03.2018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59215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31.03.2018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31.03.2018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31.03.2018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31.03.2018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31.03.2018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31.03.2018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31.03.2018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31.03.2018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31.03.2018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31.03.2018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31.03.2018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31.03.2018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31.03.2018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31.03.2018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31.03.2018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31.03.2018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31.03.2018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31.03.2018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31.03.2018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31.03.2018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59215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31.03.2018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31.03.2018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31.03.2018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31.03.2018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31.03.2018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31.03.2018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31.03.2018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31.03.2018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31.03.2018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31.03.2018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31.03.2018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31.03.2018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31.03.2018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31.03.2018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31.03.2018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31.03.2018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31.03.2018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31.03.2018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31.03.2018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31.03.2018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31.03.2018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31.03.2018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31.03.2018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31.03.2018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31.03.2018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31.03.2018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31.03.2018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31.03.2018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31.03.2018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31.03.2018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31.03.2018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31.03.2018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31.03.2018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31.03.2018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31.03.2018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31.03.2018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31.03.2018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31.03.2018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31.03.2018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31.03.2018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31.03.2018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31.03.2018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31.03.2018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31.03.2018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31.03.2018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31.03.2018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31.03.2018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31.03.2018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31.03.2018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31.03.2018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31.03.2018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31.03.2018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31.03.2018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31.03.2018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31.03.2018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31.03.2018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31.03.2018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31.03.2018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31.03.2018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31.03.2018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31.03.2018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31.03.2018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31.03.2018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31.03.2018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31.03.2018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31.03.2018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31.03.2018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31.03.2018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31.03.2018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31.03.2018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59215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31.03.2018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31.03.2018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31.03.2018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31.03.2018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31.03.2018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31.03.2018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31.03.2018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31.03.2018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31.03.2018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31.03.2018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31.03.2018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31.03.2018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31.03.2018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31.03.2018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31.03.2018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31.03.2018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31.03.2018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31.03.2018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31.03.2018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31.03.2018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59215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31.03.2018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31.03.2018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31.03.2018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31.03.2018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31.03.2018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31.03.2018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31.03.2018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31.03.2018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31.03.2018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31.03.2018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31.03.2018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31.03.2018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31.03.2018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31.03.2018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31.03.2018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31.03.2018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31.03.2018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31.03.2018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31.03.2018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31.03.2018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31.03.2018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31.03.2018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31.03.2018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31.03.2018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31.03.2018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31.03.2018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31.03.2018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31.03.2018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31.03.2018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31.03.2018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31.03.2018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31.03.2018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31.03.2018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31.03.2018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31.03.2018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31.03.2018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31.03.2018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31.03.2018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31.03.2018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31.03.2018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31.03.2018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31.03.2018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31.03.2018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31.03.2018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31.03.2018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31.03.2018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31.03.2018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31.03.2018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31.03.2018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31.03.2018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31.03.2018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31.03.2018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31.03.2018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31.03.2018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31.03.2018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31.03.2018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31.03.2018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31.03.2018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31.03.2018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31.03.2018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31.03.2018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31.03.2018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31.03.2018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31.03.2018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31.03.2018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31.03.2018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31.03.2018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31.03.2018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31.03.2018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31.03.2018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59215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31.03.2018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31.03.2018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31.03.2018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31.03.2018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31.03.2018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31.03.2018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31.03.2018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31.03.2018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31.03.2018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31.03.2018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31.03.2018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31.03.2018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31.03.2018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31.03.2018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31.03.2018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31.03.2018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31.03.2018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31.03.2018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31.03.2018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31.03.2018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59215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31.03.2018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31.03.2018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31.03.2018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31.03.2018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31.03.2018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31.03.2018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31.03.2018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31.03.2018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31.03.2018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31.03.2018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31.03.2018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31.03.2018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31.03.2018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31.03.2018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31.03.2018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31.03.2018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31.03.2018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31.03.2018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31.03.2018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31.03.2018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31.03.2018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31.03.2018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31.03.2018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31.03.2018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31.03.2018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31.03.2018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31.03.2018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31.03.2018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31.03.2018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31.03.2018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31.03.2018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31.03.2018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31.03.2018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31.03.2018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31.03.2018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31.03.2018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31.03.2018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31.03.2018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31.03.2018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31.03.2018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31.03.2018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31.03.2018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31.03.2018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31.03.2018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31.03.2018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31.03.2018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31.03.2018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31.03.2018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31.03.2018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31.03.2018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31.03.2018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31.03.2018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31.03.2018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31.03.2018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31.03.2018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31.03.2018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31.03.2018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31.03.2018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31.03.2018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31.03.2018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31.03.2018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31.03.2018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31.03.2018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31.03.2018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31.03.2018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31.03.2018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31.03.2018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31.03.2018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31.03.2018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31.03.2018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31.03.2018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31.03.2018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31.03.2018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31.03.2018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31.03.2018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31.03.2018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31.03.2018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31.03.2018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31.03.2018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31.03.2018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31.03.2018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31.03.2018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31.03.2018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31.03.2018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31.03.2018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31.03.2018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31.03.2018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31.03.2018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31.03.2018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31.03.2018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31.03.2018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31.03.2018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31.03.2018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31.03.2018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31.03.2018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31.03.2018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31.03.2018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31.03.2018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31.03.2018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31.03.2018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31.03.2018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31.03.2018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31.03.2018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31.03.2018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31.03.2018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31.03.2018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31.03.2018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31.03.2018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31.03.2018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31.03.2018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31.03.2018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31.03.2018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31.03.2018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31.03.2018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31.03.2018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31.03.2018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31.03.2018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31.03.2018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31.03.2018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31.03.2018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31.03.2018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31.03.2018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31.03.2018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31.03.2018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31.03.2018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31.03.2018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31.03.2018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31.03.2018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31.03.2018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31.03.2018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31.03.2018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31.03.2018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31.03.2018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31.03.2018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31.03.2018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31.03.2018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31.03.2018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31.03.2018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31.03.2018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31.03.2018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31.03.2018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31.03.2018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31.03.2018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31.03.2018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31.03.2018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31.03.2018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31.03.2018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31.03.2018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31.03.2018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31.03.2018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31.03.2018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31.03.2018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31.03.2018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31.03.2018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31.03.2018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31.03.2018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31.03.2018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31.03.2018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31.03.2018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31.03.2018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31.03.2018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31.03.2018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31.03.2018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31.03.2018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31.03.2018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31.03.2018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31.03.2018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31.03.2018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31.03.2018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31.03.2018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31.03.2018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31.03.2018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31.03.2018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31.03.2018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31.03.2018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31.03.2018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31.03.2018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31.03.2018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31.03.2018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31.03.2018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31.03.2018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31.03.2018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31.03.2018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31.03.2018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31.03.2018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31.03.2018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31.03.2018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31.03.2018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31.03.2018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31.03.2018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31.03.2018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31.03.2018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31.03.2018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31.03.2018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31.03.2018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31.03.2018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31.03.2018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31.03.2018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31.03.2018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31.03.2018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31.03.2018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31.03.2018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31.03.2018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31.03.2018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31.03.2018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31.03.2018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31.03.2018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31.03.2018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31.03.2018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31.03.2018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31.03.2018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31.03.2018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31.03.2018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31.03.2018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31.03.2018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31.03.2018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31.03.2018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31.03.2018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31.03.2018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31.03.2018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59215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31.03.2018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31.03.2018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31.03.2018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31.03.2018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31.03.2018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31.03.2018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31.03.2018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31.03.2018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31.03.2018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31.03.2018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31.03.2018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31.03.2018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31.03.2018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31.03.2018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31.03.2018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31.03.2018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31.03.2018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31.03.2018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31.03.2018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31.03.2018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59215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31.03.2018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31.03.2018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31.03.2018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31.03.2018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31.03.2018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31.03.2018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31.03.2018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31.03.2018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31.03.2018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31.03.2018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31.03.2018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31.03.2018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31.03.2018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31.03.2018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31.03.2018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31.03.2018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76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31.03.2018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1524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31.03.2018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31.03.2018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31.03.2018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31.03.2018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31.03.2018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31.03.2018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31.03.2018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31.03.2018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31.03.2018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31.03.2018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31.03.2018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31.03.2018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31.03.2018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31.03.2018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1609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31.03.2018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1609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31.03.2018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31.03.2018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31.03.2018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31.03.2018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31.03.2018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31.03.2018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31.03.2018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31.03.2018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31.03.2018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31.03.2018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31.03.2018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31.03.2018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31.03.2018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31.03.2018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31.03.2018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31.03.2018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76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31.03.2018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1524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31.03.2018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31.03.2018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31.03.2018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31.03.2018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31.03.2018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31.03.2018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31.03.2018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31.03.2018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31.03.2018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31.03.2018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31.03.2018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31.03.2018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31.03.2018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31.03.2018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1609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31.03.2018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1609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31.03.2018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31.03.2018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31.03.2018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31.03.2018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31.03.2018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31.03.2018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31.03.2018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31.03.2018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31.03.2018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31.03.2018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31.03.2018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31.03.2018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31.03.2018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31.03.2018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31.03.2018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31.03.2018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31.03.2018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31.03.2018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31.03.2018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31.03.2018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31.03.2018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31.03.2018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31.03.2018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31.03.2018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31.03.2018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31.03.2018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31.03.2018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31.03.2018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31.03.2018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31.03.2018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31.03.2018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31.03.2018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31.03.2018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31.03.2018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31.03.2018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31.03.2018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31.03.2018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15057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31.03.2018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15057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31.03.2018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31.03.2018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31.03.2018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31.03.2018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31.03.2018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31.03.2018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13690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31.03.2018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31.03.2018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31.03.2018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28747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31.03.2018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31.03.2018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31.03.2018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31.03.2018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31.03.2018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31.03.2018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18505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31.03.2018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18505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31.03.2018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31.03.2018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31.03.2018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31.03.2018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4234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31.03.2018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31.03.2018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4234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31.03.2018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31.03.2018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31.03.2018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784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31.03.2018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31.03.2018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42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31.03.2018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622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31.03.2018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31.03.2018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118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31.03.2018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31.03.2018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31.03.2018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94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31.03.2018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31.03.2018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31.03.2018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23532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31.03.2018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52279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31.03.2018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31.03.2018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31.03.2018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31.03.2018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31.03.2018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31.03.2018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31.03.2018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31.03.2018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31.03.2018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31.03.2018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31.03.2018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31.03.2018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31.03.2018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31.03.2018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31.03.2018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31.03.2018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31.03.2018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31.03.2018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31.03.2018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31.03.2018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31.03.2018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18505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31.03.2018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18505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31.03.2018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31.03.2018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31.03.2018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31.03.2018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4234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31.03.2018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31.03.2018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4234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31.03.2018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31.03.2018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31.03.2018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784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31.03.2018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31.03.2018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42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31.03.2018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622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31.03.2018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31.03.2018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118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31.03.2018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31.03.2018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24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31.03.2018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94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31.03.2018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31.03.2018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31.03.2018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23532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31.03.2018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23532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31.03.2018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31.03.2018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31.03.2018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31.03.2018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31.03.2018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15057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31.03.2018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15057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31.03.2018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31.03.2018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31.03.2018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31.03.2018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31.03.2018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31.03.2018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13690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31.03.2018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31.03.2018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31.03.2018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28747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31.03.2018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31.03.2018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31.03.2018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31.03.2018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31.03.2018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31.03.2018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31.03.2018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31.03.2018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31.03.2018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31.03.2018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31.03.2018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31.03.2018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31.03.2018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31.03.2018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31.03.2018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31.03.2018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31.03.2018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31.03.2018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31.03.2018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31.03.2018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31.03.2018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31.03.2018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31.03.2018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31.03.2018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31.03.2018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31.03.2018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31.03.2018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31.03.2018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28747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31.03.2018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31.03.2018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31.03.2018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31.03.2018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31.03.2018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31.03.2018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31.03.2018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31.03.2018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31.03.2018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31.03.2018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31.03.2018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31.03.2018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31.03.2018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31.03.2018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31.03.2018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31.03.2018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31.03.2018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31.03.2018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31.03.2018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31.03.2018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31.03.2018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31.03.2018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31.03.2018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31.03.2018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31.03.2018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31.03.2018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31.03.2018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31.03.2018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31.03.2018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31.03.2018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31.03.2018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31.03.2018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31.03.2018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31.03.2018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31.03.2018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31.03.2018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31.03.2018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31.03.2018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31.03.2018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31.03.2018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31.03.2018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31.03.2018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31.03.2018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31.03.2018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31.03.2018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31.03.2018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31.03.2018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31.03.2018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31.03.2018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31.03.2018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31.03.2018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31.03.2018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31.03.2018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31.03.2018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31.03.2018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31.03.2018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31.03.2018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31.03.2018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31.03.2018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31.03.2018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31.03.2018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31.03.2018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31.03.2018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31.03.2018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31.03.2018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31.03.2018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31.03.2018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31.03.2018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31.03.2018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31.03.2018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31.03.2018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31.03.2018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31.03.2018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31.03.2018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31.03.2018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31.03.2018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31.03.2018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31.03.2018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31.03.2018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31.03.2018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31.03.2018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31.03.2018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31.03.2018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31.03.2018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31.03.2018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31.03.2018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31.03.2018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31.03.2018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31.03.2018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31.03.2018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31.03.2018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31.03.2018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31.03.2018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31.03.2018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31.03.2018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31.03.2018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31.03.2018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31.03.2018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31.03.2018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31.03.2018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31.03.2018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31.03.2018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31.03.2018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31.03.2018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31.03.2018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31.03.2018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31.03.2018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31.03.2018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31.03.2018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31.03.2018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31.03.2018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31.03.2018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31.03.2018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31.03.2018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31.03.2018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31.03.2018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31.03.2018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31.03.2018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31.03.2018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31.03.2018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31.03.2018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31.03.2018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31.03.2018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31.03.2018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31.03.2018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31.03.2018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31.03.2018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31.03.2018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31.03.2018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31.03.2018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31.03.2018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31.03.2018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31.03.2018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31.03.2018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31.03.2018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31.03.2018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31.03.2018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31.03.2018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31.03.2018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31.03.2018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31.03.2018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31.03.2018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31.03.2018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31.03.2018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31.03.2018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31.03.2018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31.03.2018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31.03.2018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31.03.2018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31.03.2018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31.03.2018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31.03.2018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31.03.2018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31.03.2018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31.03.2018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31.03.2018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31.03.2018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31.03.2018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31.03.2018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31.03.2018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31.03.2018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31.03.2018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31.03.2018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31.03.2018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31.03.2018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31.03.2018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31.03.2018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31.03.2018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31.03.2018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31.03.2018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31.03.2018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31.03.2018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31.03.2018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31.03.2018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31.03.2018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31.03.2018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31.03.2018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31.03.2018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31.03.2018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31.03.2018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31.03.2018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31.03.2018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31.03.2018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31.03.2018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31.03.2018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31.03.2018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31.03.2018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31.03.2018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31.03.2018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31.03.2018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31.03.2018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31.03.2018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31.03.2018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31.03.2018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31.03.2018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31.03.2018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31.03.2018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61" sqref="G6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59215</v>
      </c>
      <c r="D21" s="477">
        <v>59215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3742</v>
      </c>
      <c r="H28" s="596">
        <f>SUM(H29:H31)</f>
        <v>2693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5708</v>
      </c>
      <c r="H29" s="197">
        <f>4659</f>
        <v>4659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47</v>
      </c>
      <c r="H32" s="197">
        <v>1048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3789</v>
      </c>
      <c r="H34" s="598">
        <f>H28+H32+H33</f>
        <v>3741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9171</v>
      </c>
      <c r="H37" s="600">
        <f>H26+H18+H34</f>
        <v>9123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15057</v>
      </c>
      <c r="H45" s="197">
        <v>15378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13690</v>
      </c>
      <c r="H48" s="197">
        <v>15647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28747</v>
      </c>
      <c r="H50" s="596">
        <f>SUM(H44:H49)</f>
        <v>31025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59215</v>
      </c>
      <c r="D56" s="602">
        <f>D20+D21+D22+D28+D33+D46+D52+D54+D55</f>
        <v>59215</v>
      </c>
      <c r="E56" s="100" t="s">
        <v>850</v>
      </c>
      <c r="F56" s="99" t="s">
        <v>172</v>
      </c>
      <c r="G56" s="599">
        <f>G50+G52+G53+G54+G55</f>
        <v>28747</v>
      </c>
      <c r="H56" s="600">
        <f>H50+H52+H53+H54+H55</f>
        <v>31025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18505</v>
      </c>
      <c r="H59" s="197">
        <v>18431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3912+322</f>
        <v>4234</v>
      </c>
      <c r="H60" s="197">
        <v>2278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784</v>
      </c>
      <c r="H61" s="596">
        <f>SUM(H62:H68)</f>
        <v>752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42</v>
      </c>
      <c r="H64" s="197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622</v>
      </c>
      <c r="H65" s="197">
        <v>622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24+94</f>
        <v>118</v>
      </c>
      <c r="H68" s="197">
        <f>94+25</f>
        <v>119</v>
      </c>
    </row>
    <row r="69" spans="1:8" ht="15.75">
      <c r="A69" s="89" t="s">
        <v>210</v>
      </c>
      <c r="B69" s="91" t="s">
        <v>211</v>
      </c>
      <c r="C69" s="197">
        <v>76</v>
      </c>
      <c r="D69" s="196">
        <v>42</v>
      </c>
      <c r="E69" s="201" t="s">
        <v>79</v>
      </c>
      <c r="F69" s="93" t="s">
        <v>216</v>
      </c>
      <c r="G69" s="197">
        <v>9</v>
      </c>
      <c r="H69" s="197">
        <f>2+9</f>
        <v>11</v>
      </c>
    </row>
    <row r="70" spans="1:8" ht="15.75">
      <c r="A70" s="89" t="s">
        <v>214</v>
      </c>
      <c r="B70" s="91" t="s">
        <v>215</v>
      </c>
      <c r="C70" s="197">
        <v>1524</v>
      </c>
      <c r="D70" s="196">
        <v>1524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23532</v>
      </c>
      <c r="H71" s="598">
        <f>H59+H60+H61+H69+H70</f>
        <v>21472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</f>
        <v>9</v>
      </c>
      <c r="D75" s="196">
        <v>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1609</v>
      </c>
      <c r="D76" s="598">
        <f>SUM(D68:D75)</f>
        <v>1608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23532</v>
      </c>
      <c r="H79" s="600">
        <f>H71+H73+H75+H77</f>
        <v>21472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625</v>
      </c>
      <c r="D89" s="196">
        <v>796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626</v>
      </c>
      <c r="D92" s="598">
        <f>SUM(D88:D91)</f>
        <v>797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2235</v>
      </c>
      <c r="D94" s="602">
        <f>D65+D76+D85+D92+D93</f>
        <v>2405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61450</v>
      </c>
      <c r="D95" s="604">
        <f>D94+D56</f>
        <v>61620</v>
      </c>
      <c r="E95" s="229" t="s">
        <v>942</v>
      </c>
      <c r="F95" s="489" t="s">
        <v>268</v>
      </c>
      <c r="G95" s="603">
        <f>G37+G40+G56+G79</f>
        <v>61450</v>
      </c>
      <c r="H95" s="604">
        <f>H37+H40+H56+H79</f>
        <v>61620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20.04.2018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45</v>
      </c>
      <c r="D13" s="317">
        <v>52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387</v>
      </c>
      <c r="H14" s="317">
        <v>430</v>
      </c>
    </row>
    <row r="15" spans="1:8" ht="15.75">
      <c r="A15" s="194" t="s">
        <v>287</v>
      </c>
      <c r="B15" s="190" t="s">
        <v>288</v>
      </c>
      <c r="C15" s="316">
        <v>4</v>
      </c>
      <c r="D15" s="317">
        <v>5</v>
      </c>
      <c r="E15" s="245" t="s">
        <v>79</v>
      </c>
      <c r="F15" s="240" t="s">
        <v>289</v>
      </c>
      <c r="G15" s="316"/>
      <c r="H15" s="317">
        <v>550</v>
      </c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387</v>
      </c>
      <c r="H16" s="629">
        <f>SUM(H12:H15)</f>
        <v>980</v>
      </c>
    </row>
    <row r="17" spans="1:8" ht="31.5">
      <c r="A17" s="194" t="s">
        <v>293</v>
      </c>
      <c r="B17" s="190" t="s">
        <v>294</v>
      </c>
      <c r="C17" s="316"/>
      <c r="D17" s="317">
        <v>435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</v>
      </c>
      <c r="D22" s="629">
        <f>SUM(D12:D18)+D19</f>
        <v>499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289</v>
      </c>
      <c r="D25" s="317">
        <v>599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290</v>
      </c>
      <c r="D29" s="629">
        <f>SUM(D25:D28)</f>
        <v>599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340</v>
      </c>
      <c r="D31" s="635">
        <f>D29+D22</f>
        <v>1098</v>
      </c>
      <c r="E31" s="251" t="s">
        <v>824</v>
      </c>
      <c r="F31" s="266" t="s">
        <v>331</v>
      </c>
      <c r="G31" s="253">
        <f>G16+G18+G27</f>
        <v>387</v>
      </c>
      <c r="H31" s="254">
        <f>H16+H18+H27</f>
        <v>980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118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340</v>
      </c>
      <c r="D36" s="637">
        <f>D31-D34+D35</f>
        <v>1098</v>
      </c>
      <c r="E36" s="262" t="s">
        <v>346</v>
      </c>
      <c r="F36" s="256" t="s">
        <v>347</v>
      </c>
      <c r="G36" s="267">
        <f>G35-G34+G31</f>
        <v>387</v>
      </c>
      <c r="H36" s="268">
        <f>H35-H34+H31</f>
        <v>980</v>
      </c>
    </row>
    <row r="37" spans="1:8" ht="15.75">
      <c r="A37" s="261" t="s">
        <v>348</v>
      </c>
      <c r="B37" s="231" t="s">
        <v>349</v>
      </c>
      <c r="C37" s="634">
        <f>IF((G36-C36)&gt;0,G36-C36,0)</f>
        <v>47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118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118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118</v>
      </c>
    </row>
    <row r="45" spans="1:8" ht="16.5" thickBot="1">
      <c r="A45" s="270" t="s">
        <v>371</v>
      </c>
      <c r="B45" s="271" t="s">
        <v>372</v>
      </c>
      <c r="C45" s="630">
        <f>C36+C38+C42</f>
        <v>387</v>
      </c>
      <c r="D45" s="631">
        <f>D36+D38+D42</f>
        <v>1098</v>
      </c>
      <c r="E45" s="270" t="s">
        <v>373</v>
      </c>
      <c r="F45" s="272" t="s">
        <v>374</v>
      </c>
      <c r="G45" s="630">
        <f>G42+G36</f>
        <v>387</v>
      </c>
      <c r="H45" s="631">
        <f>H42+H36</f>
        <v>1098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20.04.2018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430</v>
      </c>
      <c r="D11" s="196">
        <v>2083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</v>
      </c>
      <c r="D12" s="196">
        <v>-23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-71</v>
      </c>
      <c r="D15" s="196">
        <v>-70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31</f>
        <v>31</v>
      </c>
      <c r="D20" s="196">
        <v>-1594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366</v>
      </c>
      <c r="D21" s="659">
        <f>SUM(D11:D20)</f>
        <v>391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-783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550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-233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89</v>
      </c>
      <c r="D37" s="196">
        <v>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-280</v>
      </c>
      <c r="D38" s="196">
        <v>-719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-345</v>
      </c>
      <c r="D40" s="196">
        <v>-944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-537</v>
      </c>
      <c r="D43" s="661">
        <f>SUM(D35:D42)</f>
        <v>-1654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-171</v>
      </c>
      <c r="D44" s="307">
        <f>D43+D33+D21</f>
        <v>-1496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797</v>
      </c>
      <c r="D45" s="309">
        <v>1563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626</v>
      </c>
      <c r="D46" s="311">
        <f>D45+D44</f>
        <v>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626</v>
      </c>
      <c r="D47" s="298">
        <v>67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20.04.2018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5707</v>
      </c>
      <c r="J13" s="584">
        <f>'1-Баланс'!H30+'1-Баланс'!H33</f>
        <v>-1966</v>
      </c>
      <c r="K13" s="585"/>
      <c r="L13" s="584">
        <f>SUM(C13:K13)</f>
        <v>9123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5707</v>
      </c>
      <c r="J17" s="653">
        <f t="shared" si="2"/>
        <v>-1966</v>
      </c>
      <c r="K17" s="653">
        <f t="shared" si="2"/>
        <v>0</v>
      </c>
      <c r="L17" s="584">
        <f t="shared" si="1"/>
        <v>9123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47</v>
      </c>
      <c r="J18" s="584">
        <f>+'1-Баланс'!G33</f>
        <v>0</v>
      </c>
      <c r="K18" s="585"/>
      <c r="L18" s="584">
        <f t="shared" si="1"/>
        <v>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5755</v>
      </c>
      <c r="J31" s="653">
        <f t="shared" si="6"/>
        <v>-1966</v>
      </c>
      <c r="K31" s="653">
        <f t="shared" si="6"/>
        <v>0</v>
      </c>
      <c r="L31" s="584">
        <f t="shared" si="1"/>
        <v>9171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5755</v>
      </c>
      <c r="J34" s="587">
        <f t="shared" si="7"/>
        <v>-1966</v>
      </c>
      <c r="K34" s="587">
        <f t="shared" si="7"/>
        <v>0</v>
      </c>
      <c r="L34" s="651">
        <f t="shared" si="1"/>
        <v>9171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20.04.2018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31.03.2018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20.04.2018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F20" sqref="F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59215</v>
      </c>
      <c r="E20" s="328"/>
      <c r="F20" s="328"/>
      <c r="G20" s="329">
        <f t="shared" si="2"/>
        <v>59215</v>
      </c>
      <c r="H20" s="328"/>
      <c r="I20" s="328"/>
      <c r="J20" s="329">
        <f t="shared" si="3"/>
        <v>59215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59215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59215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59215</v>
      </c>
      <c r="H42" s="349">
        <f t="shared" si="11"/>
        <v>0</v>
      </c>
      <c r="I42" s="349">
        <f t="shared" si="11"/>
        <v>0</v>
      </c>
      <c r="J42" s="349">
        <f t="shared" si="11"/>
        <v>59215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59215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20.04.2018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3">
      <selection activeCell="D85" sqref="D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76</v>
      </c>
      <c r="D30" s="368">
        <v>76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1524</v>
      </c>
      <c r="D31" s="368">
        <v>1524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</v>
      </c>
      <c r="D44" s="368"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1609</v>
      </c>
      <c r="D45" s="438">
        <f>D26+D30+D31+D33+D32+D34+D35+D40</f>
        <v>1609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1609</v>
      </c>
      <c r="D46" s="444">
        <f>D45+D23+D21+D11</f>
        <v>1609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15057</v>
      </c>
      <c r="D58" s="138">
        <f>D59+D61</f>
        <v>0</v>
      </c>
      <c r="E58" s="136">
        <f t="shared" si="1"/>
        <v>15057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15057</v>
      </c>
      <c r="D59" s="197"/>
      <c r="E59" s="136">
        <f t="shared" si="1"/>
        <v>15057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13690</v>
      </c>
      <c r="D65" s="197"/>
      <c r="E65" s="136">
        <f t="shared" si="1"/>
        <v>13690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28747</v>
      </c>
      <c r="D68" s="435">
        <f>D54+D58+D63+D64+D65+D66</f>
        <v>0</v>
      </c>
      <c r="E68" s="436">
        <f t="shared" si="1"/>
        <v>28747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18505</v>
      </c>
      <c r="D77" s="138">
        <f>D78+D80</f>
        <v>18505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18505</v>
      </c>
      <c r="D78" s="197">
        <v>18505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4234</v>
      </c>
      <c r="D82" s="138">
        <f>SUM(D83:D86)</f>
        <v>4234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4234</v>
      </c>
      <c r="D84" s="197">
        <v>4234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784</v>
      </c>
      <c r="D87" s="134">
        <f>SUM(D88:D92)+D96</f>
        <v>784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42</v>
      </c>
      <c r="D89" s="197">
        <v>42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622</v>
      </c>
      <c r="D90" s="197">
        <v>622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118</v>
      </c>
      <c r="D92" s="138">
        <f>SUM(D93:D95)</f>
        <v>118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94</v>
      </c>
      <c r="D95" s="197">
        <v>94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23532</v>
      </c>
      <c r="D98" s="433">
        <f>D87+D82+D77+D73+D97</f>
        <v>23532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52279</v>
      </c>
      <c r="D99" s="427">
        <f>D98+D70+D68</f>
        <v>23532</v>
      </c>
      <c r="E99" s="427">
        <f>E98+E70+E68</f>
        <v>28747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20.04.2018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20.04.2018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2018-04-25T11:24:53Z</dcterms:modified>
  <cp:category/>
  <cp:version/>
  <cp:contentType/>
  <cp:contentStatus/>
</cp:coreProperties>
</file>