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<sst xmlns="http://schemas.openxmlformats.org/spreadsheetml/2006/main" count="1054" uniqueCount="866">
  <si>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</si>
  <si>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</si>
  <si>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</si>
  <si>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</si>
  <si>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</si>
  <si>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</si>
  <si>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</si>
  <si>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</si>
  <si>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</si>
  <si>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</si>
  <si>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</si>
  <si>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</si>
  <si>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</si>
  <si>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</si>
  <si>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</si>
  <si>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</si>
  <si>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</si>
  <si>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</si>
  <si>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</si>
  <si>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</si>
  <si>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</si>
  <si>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</si>
  <si>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</si>
  <si>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</si>
  <si>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</si>
  <si>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</si>
  <si>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</si>
  <si>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</si>
  <si>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</si>
  <si>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</si>
  <si>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</si>
  <si>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</si>
  <si>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</si>
  <si>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</si>
  <si>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</si>
  <si>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</si>
  <si>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</si>
  <si>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</si>
  <si>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</si>
  <si>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</si>
  <si>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</si>
  <si>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</si>
  <si>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</si>
  <si>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</si>
  <si>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</si>
  <si>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</si>
  <si>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</si>
  <si>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</si>
  <si>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</si>
  <si>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</si>
  <si>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</si>
  <si>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</si>
  <si>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</si>
  <si>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</si>
  <si>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</si>
  <si>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</si>
  <si>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</si>
  <si>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</si>
  <si>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</si>
  <si>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</si>
  <si>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</si>
  <si>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</si>
  <si>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</si>
  <si>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</si>
  <si>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</si>
  <si>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</si>
  <si>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</si>
  <si>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</si>
  <si>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</si>
  <si>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</si>
  <si>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</si>
  <si>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</si>
  <si>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</si>
  <si>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</si>
  <si>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</si>
  <si>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</si>
  <si>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</si>
  <si>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</si>
  <si>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</si>
  <si>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</si>
  <si>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</si>
  <si>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</si>
  <si>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</si>
  <si>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</si>
  <si>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</si>
  <si>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</si>
  <si>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</si>
  <si>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</si>
  <si>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</si>
  <si>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</si>
  <si>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</si>
  <si>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</si>
  <si>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</si>
  <si>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</si>
  <si>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</si>
  <si>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</si>
  <si>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</si>
  <si>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</si>
  <si>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</si>
  <si>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</si>
  <si>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</si>
  <si>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</si>
  <si>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</si>
  <si>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</si>
  <si>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</si>
  <si>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</si>
  <si>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</si>
  <si>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</si>
  <si>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</si>
  <si>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</si>
  <si>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</si>
  <si>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</si>
  <si>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</si>
  <si>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</si>
  <si>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</si>
  <si>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</si>
  <si>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</si>
  <si>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</si>
  <si>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</si>
  <si>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</si>
  <si>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</si>
  <si>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</si>
  <si>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</si>
  <si>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</si>
  <si>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</si>
  <si>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</si>
  <si>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</si>
  <si>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</si>
  <si>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</si>
  <si>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</si>
  <si>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</si>
  <si>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</si>
  <si>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</si>
  <si>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</si>
  <si>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</si>
  <si>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</si>
  <si>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</si>
  <si>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</si>
  <si>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</si>
  <si>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</si>
  <si>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</si>
  <si>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</si>
  <si>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</si>
  <si>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</si>
  <si>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</si>
  <si>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</si>
  <si>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</si>
  <si>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</si>
  <si>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</si>
  <si>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</si>
  <si>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</si>
  <si>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</si>
  <si>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</si>
  <si>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</si>
  <si>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</si>
  <si>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</si>
  <si>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</si>
  <si>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</si>
  <si>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</si>
  <si>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</si>
  <si>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</si>
  <si>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</si>
  <si>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</si>
  <si>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</si>
  <si>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</si>
  <si>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</si>
  <si>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</si>
  <si>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</si>
  <si>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</si>
  <si>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</si>
  <si>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</si>
  <si>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</si>
  <si>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</si>
  <si>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</si>
  <si>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</si>
  <si>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</si>
  <si>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</si>
  <si>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</si>
  <si>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</si>
  <si>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</si>
  <si>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</si>
  <si>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</si>
  <si>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</si>
  <si>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</si>
  <si>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</si>
  <si>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</si>
  <si>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</si>
  <si>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</si>
  <si>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</si>
  <si>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</si>
  <si>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</si>
  <si>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</si>
  <si>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</si>
  <si>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</si>
  <si>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</si>
  <si>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</si>
  <si>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</si>
  <si>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</si>
  <si>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</si>
  <si>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</si>
  <si>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</si>
  <si>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</si>
  <si>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</si>
  <si>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</si>
  <si>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</si>
  <si>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</si>
  <si>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</si>
  <si>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</si>
  <si>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</si>
  <si>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</si>
  <si>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</si>
  <si>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</si>
  <si>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</si>
  <si>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</si>
  <si>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</si>
  <si>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</si>
  <si>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</si>
  <si>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</si>
  <si>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</si>
  <si>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</si>
  <si>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</si>
  <si>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</si>
  <si>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</si>
  <si>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</si>
  <si>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</si>
  <si>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</si>
  <si>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</si>
  <si>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</si>
  <si>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</si>
  <si>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</si>
  <si>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</si>
  <si>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</si>
  <si>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</si>
  <si>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</si>
  <si>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</si>
  <si>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</si>
  <si>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</si>
  <si>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</si>
  <si>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</si>
  <si>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</si>
  <si>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</si>
  <si>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</si>
  <si>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</si>
  <si>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</si>
  <si>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</si>
  <si>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</si>
  <si>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</si>
  <si>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</si>
  <si>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</si>
  <si>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</si>
  <si>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</si>
  <si>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</si>
  <si>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</si>
  <si>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</si>
  <si>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</si>
  <si>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</si>
  <si>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</si>
  <si>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</si>
  <si>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</si>
  <si>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</si>
  <si>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</si>
  <si>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</si>
  <si>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</si>
  <si>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</si>
  <si>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</si>
  <si>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</si>
  <si>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</si>
  <si>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</si>
  <si>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</si>
  <si>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</si>
  <si>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</si>
  <si>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</si>
  <si>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</si>
  <si>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</si>
  <si>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</si>
  <si>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</si>
  <si>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</si>
  <si>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</si>
  <si>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</si>
  <si>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</si>
  <si>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</si>
  <si>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</si>
  <si>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</si>
  <si>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</si>
  <si>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</si>
  <si>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</si>
  <si>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</si>
  <si>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</si>
  <si>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</si>
  <si>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</si>
  <si>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</si>
  <si>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</si>
  <si>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</si>
  <si>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</si>
  <si>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</si>
  <si>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</si>
  <si>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</si>
  <si>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</si>
  <si>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</si>
  <si>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</si>
  <si>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</si>
  <si>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</si>
  <si>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</si>
  <si>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</si>
  <si>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</si>
  <si>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</si>
  <si>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</si>
  <si>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</si>
  <si>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</si>
  <si>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</si>
  <si>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</si>
  <si>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</si>
  <si>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</si>
  <si>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</si>
  <si>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</si>
  <si>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</si>
  <si>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</si>
  <si>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</si>
  <si>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</si>
  <si>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</si>
  <si>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</si>
  <si>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</si>
  <si>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</si>
  <si>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</si>
  <si>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</si>
  <si>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</si>
  <si>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</si>
  <si>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</si>
  <si>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</si>
  <si>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</si>
  <si>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</si>
  <si>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</si>
  <si>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</si>
  <si>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</si>
  <si>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</si>
  <si>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</si>
  <si>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</si>
  <si>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</si>
  <si>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</si>
  <si>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</si>
  <si>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</si>
  <si>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</si>
  <si>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</si>
  <si>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</si>
  <si>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</si>
  <si>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</si>
  <si>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</si>
  <si>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</si>
  <si>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</si>
  <si>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</si>
  <si>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</si>
  <si>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</si>
  <si>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</si>
  <si>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</si>
  <si>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</si>
  <si>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</si>
  <si>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</si>
  <si>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</si>
  <si>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</si>
  <si>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</si>
  <si>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</si>
  <si>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</si>
  <si>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</si>
  <si>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</si>
  <si>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</si>
  <si>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</si>
  <si>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</si>
  <si>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</si>
  <si>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</si>
  <si>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</si>
  <si>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</si>
  <si>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</si>
  <si>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</si>
  <si>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</si>
  <si>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</si>
  <si>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</si>
  <si>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</si>
  <si>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</si>
  <si>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</si>
  <si>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</si>
  <si>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</si>
  <si>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</si>
  <si>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</si>
  <si>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</si>
  <si>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</si>
  <si>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</si>
  <si>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</si>
  <si>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</si>
  <si>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</si>
  <si>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</si>
  <si>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</si>
  <si>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</si>
  <si>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</si>
  <si>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</si>
  <si>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</si>
  <si>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</si>
  <si>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</si>
  <si>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</si>
  <si>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</si>
  <si>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</si>
  <si>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</si>
  <si>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</si>
  <si>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</si>
  <si>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</si>
  <si>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</si>
  <si>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</si>
  <si>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</si>
  <si>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</si>
  <si>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</si>
  <si>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</si>
  <si>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</si>
  <si>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</si>
  <si>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</si>
  <si>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</si>
  <si>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</si>
  <si>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</si>
  <si>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</si>
  <si>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</si>
  <si>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</si>
  <si>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</si>
  <si>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</si>
  <si>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</si>
  <si>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</si>
  <si>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</si>
  <si>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</si>
  <si>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</si>
  <si>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</si>
  <si>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</si>
  <si>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</si>
  <si>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</si>
  <si>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</si>
  <si>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</si>
  <si>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</si>
  <si>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</si>
  <si>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</si>
  <si>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</si>
  <si>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</si>
  <si>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</si>
  <si>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</si>
  <si>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</si>
  <si>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</si>
  <si>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</si>
  <si>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</si>
  <si>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</si>
  <si>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</si>
  <si>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</si>
  <si>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</si>
  <si>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</si>
  <si>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</si>
  <si>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</si>
  <si>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</si>
  <si>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</si>
  <si>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</si>
  <si>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</si>
  <si>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</si>
  <si>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</si>
  <si>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</si>
  <si>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</si>
  <si>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</si>
  <si>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</si>
  <si>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</si>
  <si>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</si>
  <si>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</si>
  <si>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</si>
  <si>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</si>
  <si>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</si>
  <si>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</si>
  <si>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</si>
  <si>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</si>
  <si>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</si>
  <si>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</si>
  <si>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</si>
  <si>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</si>
  <si>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</si>
  <si>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</si>
  <si>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</si>
  <si>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</si>
  <si>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</si>
  <si>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</si>
  <si>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</si>
  <si>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</si>
  <si>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</si>
  <si>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</si>
  <si>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</si>
  <si>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</si>
  <si>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</si>
  <si>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</si>
  <si>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</si>
  <si>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</si>
  <si>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</si>
  <si>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</si>
  <si>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</si>
  <si>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</si>
  <si>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</si>
  <si>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</si>
  <si>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</si>
  <si>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</si>
  <si>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</si>
  <si>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</si>
  <si>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</si>
  <si>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</si>
  <si>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</si>
  <si>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</si>
  <si>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</si>
  <si>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</si>
  <si>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</si>
  <si>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</si>
  <si>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</si>
  <si>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</si>
  <si>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</si>
  <si>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</si>
  <si>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</si>
  <si>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</si>
  <si>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</si>
  <si>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</si>
  <si>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</si>
  <si>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</si>
  <si>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</si>
  <si>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</si>
  <si>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</si>
  <si>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</si>
  <si>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</si>
  <si>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</si>
  <si>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</si>
  <si>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</si>
  <si>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</si>
  <si>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</si>
  <si>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</si>
  <si>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</si>
  <si>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</si>
  <si>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</si>
  <si>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</si>
  <si>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</si>
  <si>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</si>
  <si>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</si>
  <si>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</si>
  <si>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</si>
  <si>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</si>
  <si>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</si>
  <si>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</si>
  <si>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</si>
  <si>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</si>
  <si>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</si>
  <si>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</si>
  <si>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</si>
  <si>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</si>
  <si>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</si>
  <si>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</si>
  <si>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</si>
  <si>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</si>
  <si>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</si>
  <si>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</si>
  <si>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</si>
  <si>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</si>
  <si>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</si>
  <si>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</si>
  <si>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</si>
  <si>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</si>
  <si>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</si>
  <si>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</si>
  <si>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</si>
  <si>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</si>
  <si>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</si>
  <si>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</si>
  <si>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</si>
  <si>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</si>
  <si>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</si>
  <si>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</si>
  <si>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</si>
  <si>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</si>
  <si>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</si>
  <si>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</si>
  <si>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</si>
  <si>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</si>
  <si>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</si>
  <si>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</si>
  <si>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</si>
  <si>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</si>
  <si>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</si>
  <si>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</si>
  <si>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</si>
  <si>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</si>
  <si>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</si>
  <si>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</si>
  <si>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</si>
  <si>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</si>
  <si>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</si>
  <si>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</si>
  <si>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</si>
  <si>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</si>
  <si>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</si>
  <si>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</si>
  <si>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</si>
  <si>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</si>
  <si>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</si>
  <si>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</si>
  <si>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</si>
  <si>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</si>
  <si>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</si>
  <si>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</si>
  <si>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</si>
  <si>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</si>
  <si>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</si>
  <si>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</si>
  <si>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</si>
  <si>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</si>
  <si>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</si>
  <si>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</si>
  <si>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</si>
  <si>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</si>
  <si>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</si>
  <si>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</si>
  <si>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</si>
  <si>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</si>
  <si>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</si>
  <si>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</si>
  <si>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</si>
  <si>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</si>
  <si>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</si>
  <si>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</si>
  <si>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</si>
  <si>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</si>
  <si>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</si>
  <si>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</si>
  <si>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</si>
  <si>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</si>
  <si>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</si>
  <si>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</si>
  <si>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</si>
  <si>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</si>
  <si>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</si>
  <si>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</si>
  <si>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</si>
  <si>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</si>
  <si>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</si>
  <si>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</si>
  <si>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</si>
  <si>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</si>
  <si>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</si>
  <si>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</si>
  <si>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</si>
  <si>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</si>
  <si>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</si>
  <si>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</si>
  <si>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</si>
  <si>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</si>
  <si>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</si>
  <si>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</si>
  <si>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</si>
  <si>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</si>
  <si>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</si>
  <si>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</si>
  <si>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</si>
  <si>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</si>
  <si>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</si>
  <si>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</si>
  <si>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</si>
  <si>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</si>
  <si>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</si>
  <si>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</si>
  <si>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</si>
  <si>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</si>
  <si>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</si>
  <si>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</si>
  <si>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</si>
  <si>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</si>
  <si>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</si>
  <si>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</si>
  <si>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</si>
  <si>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</si>
  <si>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</si>
  <si>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</si>
  <si>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</si>
  <si>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</si>
  <si>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</si>
  <si>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</si>
  <si>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</si>
  <si>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</si>
  <si>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</si>
  <si>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</si>
  <si>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</si>
  <si>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</si>
  <si>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</si>
  <si>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</si>
  <si>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</si>
  <si>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</si>
  <si>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</si>
  <si>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</si>
  <si>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</si>
  <si>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</si>
  <si>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</si>
  <si>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</si>
  <si>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</si>
  <si>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</si>
  <si>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</si>
  <si>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</si>
  <si>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</si>
  <si>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</si>
  <si>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</si>
  <si>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</si>
  <si>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</si>
  <si>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</si>
  <si>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</si>
  <si>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</si>
  <si>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</si>
  <si>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</si>
  <si>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</si>
  <si>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</si>
  <si>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</si>
  <si>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</si>
  <si>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</si>
  <si>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</si>
  <si>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</si>
  <si>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</si>
  <si>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</si>
  <si>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</si>
  <si>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</si>
  <si>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</si>
  <si>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</si>
  <si>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</si>
  <si>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</si>
  <si>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</si>
  <si>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</si>
  <si>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</si>
  <si>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</si>
  <si>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</si>
  <si>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</si>
  <si>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</si>
  <si>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</si>
  <si>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</si>
  <si>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</si>
  <si>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</si>
  <si>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</si>
  <si>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</si>
  <si>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</si>
  <si>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</si>
  <si>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</si>
  <si>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</si>
  <si>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</si>
  <si>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</si>
  <si>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</si>
  <si>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</si>
  <si>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</si>
  <si>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</si>
  <si>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</si>
  <si>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</si>
  <si>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</si>
  <si>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</si>
  <si>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</si>
  <si>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</si>
  <si>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</si>
  <si>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</si>
  <si>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</si>
  <si>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</si>
  <si>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</si>
  <si>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</si>
  <si>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</si>
  <si>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</si>
  <si>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</si>
  <si>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</si>
  <si>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</si>
  <si>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</si>
  <si>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</si>
  <si>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</si>
  <si>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</si>
  <si>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</si>
  <si>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</si>
  <si>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</si>
  <si>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</si>
  <si>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</si>
  <si>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</si>
  <si>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</si>
  <si>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</si>
  <si>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</si>
  <si>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</si>
  <si>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</si>
  <si>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</si>
  <si>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</si>
  <si>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</si>
  <si>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</si>
  <si>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</si>
  <si>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</si>
  <si>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</si>
  <si>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</si>
  <si>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</si>
  <si>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</si>
  <si>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</si>
  <si>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</si>
  <si>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</si>
  <si>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</si>
  <si>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</si>
  <si>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</si>
  <si>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</si>
  <si>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</si>
  <si>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</si>
  <si>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</si>
  <si>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</si>
  <si>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</si>
  <si>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</si>
  <si>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</si>
  <si>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</si>
  <si>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</si>
  <si>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</si>
  <si>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</si>
  <si>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</si>
  <si>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</si>
  <si>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</si>
  <si>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</si>
  <si>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</si>
  <si>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</si>
  <si>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</si>
  <si>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</si>
  <si>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</si>
  <si>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</si>
  <si>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</si>
  <si>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</si>
  <si>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</si>
  <si>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</si>
  <si>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</si>
  <si>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</si>
  <si>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</si>
  <si>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</si>
  <si>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</si>
  <si>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</si>
  <si>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</si>
  <si>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</si>
  <si>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</si>
  <si>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</si>
  <si>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</si>
  <si>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</si>
  <si>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</si>
  <si>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</si>
  <si>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</si>
  <si>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</si>
  <si>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</si>
  <si>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</si>
  <si>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</si>
  <si>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</si>
  <si>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</si>
  <si>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</si>
  <si>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</si>
  <si>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</si>
  <si>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</si>
  <si>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</si>
  <si>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</si>
  <si>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</si>
  <si>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</si>
  <si>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</si>
  <si>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</si>
  <si>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</si>
  <si>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</si>
  <si>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</si>
  <si>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</si>
  <si>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</si>
  <si>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</si>
  <si>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</si>
  <si>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</si>
  <si>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</si>
  <si>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</si>
  <si>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</si>
  <si>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</si>
  <si>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 xml:space="preserve">Вид на отчета: консолидиран </t>
  </si>
  <si>
    <t>КОНСОЛИДИРАН</t>
  </si>
  <si>
    <t>01.07.2013-30.09.2013</t>
  </si>
  <si>
    <t xml:space="preserve"> 28.11.2013</t>
  </si>
  <si>
    <t>Дата на съставяне: 28.11.2013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</si>
</sst>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58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58" t="s">
        <v>860</v>
      </c>
      <c r="F3" s="217" t="s">
        <v>2</v>
      </c>
      <c r="G3" s="172"/>
      <c r="H3" s="457">
        <v>131401376</v>
      </c>
    </row>
    <row r="4" spans="1:8" ht="15">
      <c r="A4" s="571" t="s">
        <v>861</v>
      </c>
      <c r="B4" s="577"/>
      <c r="C4" s="577"/>
      <c r="D4" s="577"/>
      <c r="E4" s="500" t="s">
        <v>862</v>
      </c>
      <c r="F4" s="573" t="s">
        <v>3</v>
      </c>
      <c r="G4" s="574"/>
      <c r="H4" s="457" t="s">
        <v>158</v>
      </c>
    </row>
    <row r="5" spans="1:8" ht="15">
      <c r="A5" s="571" t="s">
        <v>4</v>
      </c>
      <c r="B5" s="572"/>
      <c r="C5" s="572"/>
      <c r="D5" s="572"/>
      <c r="E5" s="501" t="s">
        <v>863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4" t="s">
        <v>15</v>
      </c>
      <c r="B9" s="229"/>
      <c r="C9" s="230"/>
      <c r="D9" s="231"/>
      <c r="E9" s="442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338</v>
      </c>
      <c r="D11" s="151">
        <v>347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>
        <v>71</v>
      </c>
      <c r="D12" s="151">
        <v>71</v>
      </c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>
        <v>0</v>
      </c>
      <c r="D13" s="151">
        <v>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0</v>
      </c>
      <c r="D14" s="151">
        <v>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0</v>
      </c>
      <c r="D15" s="151">
        <v>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>
        <v>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415</v>
      </c>
      <c r="D19" s="155">
        <f>SUM(D11:D18)</f>
        <v>424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202</v>
      </c>
      <c r="H20" s="158">
        <v>202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18</v>
      </c>
      <c r="H24" s="152">
        <v>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-379</v>
      </c>
      <c r="H27" s="154">
        <f>SUM(H28:H30)</f>
        <v>-408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-379</v>
      </c>
      <c r="H29" s="316">
        <v>-408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26</v>
      </c>
      <c r="H31" s="152">
        <v>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-353</v>
      </c>
      <c r="H33" s="154">
        <f>H27+H31+H32</f>
        <v>-379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567</v>
      </c>
      <c r="H36" s="154">
        <f>H25+H17+H33</f>
        <v>541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3" t="s">
        <v>117</v>
      </c>
      <c r="F39" s="261" t="s">
        <v>118</v>
      </c>
      <c r="G39" s="158">
        <v>152</v>
      </c>
      <c r="H39" s="158">
        <v>152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3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</v>
      </c>
      <c r="D45" s="155">
        <f>D34+D39+D44</f>
        <v>25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46</v>
      </c>
      <c r="D54" s="151">
        <v>46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486</v>
      </c>
      <c r="D55" s="155">
        <f>D19+D20+D21+D27+D32+D45+D51+D53+D54</f>
        <v>495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8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308</v>
      </c>
      <c r="H61" s="154">
        <f>SUM(H62:H68)</f>
        <v>308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298</v>
      </c>
      <c r="H64" s="152">
        <v>298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>
        <v>74</v>
      </c>
      <c r="D68" s="151">
        <v>74</v>
      </c>
      <c r="E68" s="237" t="s">
        <v>212</v>
      </c>
      <c r="F68" s="242" t="s">
        <v>213</v>
      </c>
      <c r="G68" s="152">
        <v>10</v>
      </c>
      <c r="H68" s="152">
        <v>10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308</v>
      </c>
      <c r="H71" s="161">
        <f>H59+H60+H61+H69+H70</f>
        <v>308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74</v>
      </c>
      <c r="D75" s="155">
        <f>SUM(D67:D74)</f>
        <v>74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308</v>
      </c>
      <c r="H79" s="162">
        <f>H71+H74+H75+H76</f>
        <v>308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489</v>
      </c>
      <c r="D87" s="151">
        <v>454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489</v>
      </c>
      <c r="D91" s="155">
        <f>SUM(D87:D90)</f>
        <v>454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563</v>
      </c>
      <c r="D93" s="155">
        <f>D64+D75+D84+D91+D92</f>
        <v>528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267</v>
      </c>
      <c r="B94" s="288" t="s">
        <v>268</v>
      </c>
      <c r="C94" s="164">
        <f>C93+C55</f>
        <v>1049</v>
      </c>
      <c r="D94" s="164">
        <f>D93+D55</f>
        <v>1023</v>
      </c>
      <c r="E94" s="447" t="s">
        <v>269</v>
      </c>
      <c r="F94" s="289" t="s">
        <v>270</v>
      </c>
      <c r="G94" s="165">
        <f>G36+G39+G55+G79</f>
        <v>1049</v>
      </c>
      <c r="H94" s="165">
        <f>H36+H39+H55+H79</f>
        <v>1023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845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865</v>
      </c>
      <c r="B98" s="431"/>
      <c r="C98" s="575"/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850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48" sqref="B48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0" t="str">
        <f>'справка №1-БАЛАНС'!E3</f>
        <v>МЕН ИНВЕСТМЪНТ ГРУП АД</v>
      </c>
      <c r="C2" s="580"/>
      <c r="D2" s="580"/>
      <c r="E2" s="580"/>
      <c r="F2" s="582" t="s">
        <v>2</v>
      </c>
      <c r="G2" s="582"/>
      <c r="H2" s="522">
        <f>'справка №1-БАЛАНС'!H3</f>
        <v>131401376</v>
      </c>
    </row>
    <row r="3" spans="1:8" ht="15">
      <c r="A3" s="463" t="s">
        <v>273</v>
      </c>
      <c r="B3" s="580" t="str">
        <f>'справка №1-БАЛАНС'!E4</f>
        <v>КОНСОЛИДИРАН</v>
      </c>
      <c r="C3" s="580"/>
      <c r="D3" s="580"/>
      <c r="E3" s="580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1" t="str">
        <f>'справка №1-БАЛАНС'!E5</f>
        <v>01.07.2013-30.09.2013</v>
      </c>
      <c r="C4" s="581"/>
      <c r="D4" s="581"/>
      <c r="E4" s="314"/>
      <c r="F4" s="462"/>
      <c r="G4" s="540"/>
      <c r="H4" s="543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4"/>
      <c r="H7" s="544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4"/>
      <c r="H8" s="544"/>
    </row>
    <row r="9" spans="1:8" ht="12">
      <c r="A9" s="298" t="s">
        <v>281</v>
      </c>
      <c r="B9" s="299" t="s">
        <v>282</v>
      </c>
      <c r="C9" s="46">
        <v>0</v>
      </c>
      <c r="D9" s="46"/>
      <c r="E9" s="298" t="s">
        <v>283</v>
      </c>
      <c r="F9" s="545" t="s">
        <v>284</v>
      </c>
      <c r="G9" s="546"/>
      <c r="H9" s="546"/>
    </row>
    <row r="10" spans="1:8" ht="12">
      <c r="A10" s="298" t="s">
        <v>285</v>
      </c>
      <c r="B10" s="299" t="s">
        <v>286</v>
      </c>
      <c r="C10" s="46"/>
      <c r="D10" s="46">
        <v>36</v>
      </c>
      <c r="E10" s="298" t="s">
        <v>287</v>
      </c>
      <c r="F10" s="545" t="s">
        <v>288</v>
      </c>
      <c r="G10" s="546"/>
      <c r="H10" s="546"/>
    </row>
    <row r="11" spans="1:8" ht="12">
      <c r="A11" s="298" t="s">
        <v>289</v>
      </c>
      <c r="B11" s="299" t="s">
        <v>290</v>
      </c>
      <c r="C11" s="46"/>
      <c r="D11" s="46">
        <v>4</v>
      </c>
      <c r="E11" s="300" t="s">
        <v>291</v>
      </c>
      <c r="F11" s="545" t="s">
        <v>292</v>
      </c>
      <c r="G11" s="546">
        <v>0</v>
      </c>
      <c r="H11" s="546">
        <v>0</v>
      </c>
    </row>
    <row r="12" spans="1:8" ht="12">
      <c r="A12" s="298" t="s">
        <v>293</v>
      </c>
      <c r="B12" s="299" t="s">
        <v>294</v>
      </c>
      <c r="C12" s="46">
        <v>0</v>
      </c>
      <c r="D12" s="46"/>
      <c r="E12" s="300" t="s">
        <v>77</v>
      </c>
      <c r="F12" s="545" t="s">
        <v>295</v>
      </c>
      <c r="G12" s="546">
        <v>37</v>
      </c>
      <c r="H12" s="546">
        <v>139</v>
      </c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47" t="s">
        <v>298</v>
      </c>
      <c r="G13" s="544">
        <f>SUM(G9:G12)</f>
        <v>37</v>
      </c>
      <c r="H13" s="544">
        <f>SUM(H9:H12)</f>
        <v>139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299</v>
      </c>
      <c r="B14" s="299" t="s">
        <v>300</v>
      </c>
      <c r="C14" s="46">
        <v>9</v>
      </c>
      <c r="D14" s="46">
        <v>25</v>
      </c>
      <c r="E14" s="300"/>
      <c r="F14" s="548"/>
      <c r="G14" s="549"/>
      <c r="H14" s="549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0" t="s">
        <v>304</v>
      </c>
      <c r="G15" s="546"/>
      <c r="H15" s="546"/>
    </row>
    <row r="16" spans="1:8" ht="12">
      <c r="A16" s="298" t="s">
        <v>305</v>
      </c>
      <c r="B16" s="299" t="s">
        <v>306</v>
      </c>
      <c r="C16" s="47">
        <v>2</v>
      </c>
      <c r="D16" s="47">
        <v>0</v>
      </c>
      <c r="E16" s="298" t="s">
        <v>307</v>
      </c>
      <c r="F16" s="548" t="s">
        <v>308</v>
      </c>
      <c r="G16" s="551"/>
      <c r="H16" s="551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49"/>
      <c r="H17" s="549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49"/>
      <c r="H18" s="549"/>
    </row>
    <row r="19" spans="1:15" ht="12">
      <c r="A19" s="301" t="s">
        <v>50</v>
      </c>
      <c r="B19" s="303" t="s">
        <v>314</v>
      </c>
      <c r="C19" s="49">
        <f>SUM(C9:C15)+C16</f>
        <v>11</v>
      </c>
      <c r="D19" s="49">
        <f>SUM(D9:D15)+D16</f>
        <v>65</v>
      </c>
      <c r="E19" s="304" t="s">
        <v>315</v>
      </c>
      <c r="F19" s="548" t="s">
        <v>316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317</v>
      </c>
      <c r="F20" s="548" t="s">
        <v>318</v>
      </c>
      <c r="G20" s="546"/>
      <c r="H20" s="546"/>
    </row>
    <row r="21" spans="1:8" ht="24">
      <c r="A21" s="296" t="s">
        <v>319</v>
      </c>
      <c r="B21" s="305"/>
      <c r="C21" s="315"/>
      <c r="D21" s="315"/>
      <c r="E21" s="298" t="s">
        <v>320</v>
      </c>
      <c r="F21" s="548" t="s">
        <v>321</v>
      </c>
      <c r="G21" s="546"/>
      <c r="H21" s="546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48" t="s">
        <v>325</v>
      </c>
      <c r="G22" s="546"/>
      <c r="H22" s="546"/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48" t="s">
        <v>329</v>
      </c>
      <c r="G23" s="546"/>
      <c r="H23" s="546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0" t="s">
        <v>332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49"/>
      <c r="H25" s="549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1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335</v>
      </c>
      <c r="B28" s="293" t="s">
        <v>336</v>
      </c>
      <c r="C28" s="50">
        <f>C26+C19</f>
        <v>11</v>
      </c>
      <c r="D28" s="50">
        <f>D26+D19</f>
        <v>66</v>
      </c>
      <c r="E28" s="127" t="s">
        <v>337</v>
      </c>
      <c r="F28" s="550" t="s">
        <v>338</v>
      </c>
      <c r="G28" s="544">
        <f>G13+G15+G24</f>
        <v>37</v>
      </c>
      <c r="H28" s="544">
        <f>H13+H15+H24</f>
        <v>139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339</v>
      </c>
      <c r="B30" s="293" t="s">
        <v>340</v>
      </c>
      <c r="C30" s="50">
        <f>IF((G28-C28)&gt;0,G28-C28,0)</f>
        <v>26</v>
      </c>
      <c r="D30" s="50">
        <f>IF((H28-D28)&gt;0,H28-D28,0)</f>
        <v>73</v>
      </c>
      <c r="E30" s="127" t="s">
        <v>341</v>
      </c>
      <c r="F30" s="550" t="s">
        <v>342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846</v>
      </c>
      <c r="B31" s="306" t="s">
        <v>343</v>
      </c>
      <c r="C31" s="46"/>
      <c r="D31" s="46"/>
      <c r="E31" s="296" t="s">
        <v>849</v>
      </c>
      <c r="F31" s="548" t="s">
        <v>344</v>
      </c>
      <c r="G31" s="546"/>
      <c r="H31" s="546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48" t="s">
        <v>348</v>
      </c>
      <c r="G32" s="546"/>
      <c r="H32" s="546"/>
    </row>
    <row r="33" spans="1:18" ht="12">
      <c r="A33" s="128" t="s">
        <v>349</v>
      </c>
      <c r="B33" s="306" t="s">
        <v>350</v>
      </c>
      <c r="C33" s="49">
        <f>C28-C31+C32</f>
        <v>11</v>
      </c>
      <c r="D33" s="49">
        <f>D28-D31+D32</f>
        <v>66</v>
      </c>
      <c r="E33" s="127" t="s">
        <v>351</v>
      </c>
      <c r="F33" s="550" t="s">
        <v>352</v>
      </c>
      <c r="G33" s="53">
        <f>G32-G31+G28</f>
        <v>37</v>
      </c>
      <c r="H33" s="53">
        <f>H32-H31+H28</f>
        <v>139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353</v>
      </c>
      <c r="B34" s="293" t="s">
        <v>354</v>
      </c>
      <c r="C34" s="50">
        <f>IF((G33-C33)&gt;0,G33-C33,0)</f>
        <v>26</v>
      </c>
      <c r="D34" s="50">
        <f>IF((H33-D33)&gt;0,H33-D33,0)</f>
        <v>73</v>
      </c>
      <c r="E34" s="128" t="s">
        <v>355</v>
      </c>
      <c r="F34" s="550" t="s">
        <v>356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49"/>
      <c r="H36" s="549"/>
    </row>
    <row r="37" spans="1:8" ht="24">
      <c r="A37" s="309" t="s">
        <v>361</v>
      </c>
      <c r="B37" s="310" t="s">
        <v>362</v>
      </c>
      <c r="C37" s="429"/>
      <c r="D37" s="429"/>
      <c r="E37" s="308"/>
      <c r="F37" s="553"/>
      <c r="G37" s="549"/>
      <c r="H37" s="549"/>
    </row>
    <row r="38" spans="1:8" ht="12">
      <c r="A38" s="311" t="s">
        <v>363</v>
      </c>
      <c r="B38" s="310" t="s">
        <v>364</v>
      </c>
      <c r="C38" s="126"/>
      <c r="D38" s="126"/>
      <c r="E38" s="308"/>
      <c r="F38" s="553"/>
      <c r="G38" s="549"/>
      <c r="H38" s="549"/>
    </row>
    <row r="39" spans="1:18" ht="12">
      <c r="A39" s="312" t="s">
        <v>365</v>
      </c>
      <c r="B39" s="129" t="s">
        <v>366</v>
      </c>
      <c r="C39" s="456">
        <f>+IF((G33-C33-C35)&gt;0,G33-C33-C35,0)</f>
        <v>26</v>
      </c>
      <c r="D39" s="456">
        <f>+IF((H33-D33-D35)&gt;0,H33-D33-D35,0)</f>
        <v>73</v>
      </c>
      <c r="E39" s="313" t="s">
        <v>367</v>
      </c>
      <c r="F39" s="554" t="s">
        <v>368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4" t="s">
        <v>371</v>
      </c>
      <c r="G40" s="546"/>
      <c r="H40" s="546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26</v>
      </c>
      <c r="D41" s="52">
        <f>IF(H39=0,IF(D39-D40&gt;0,D39-D40+H40,0),IF(H39-H40&lt;0,H40-H39+D39,0))</f>
        <v>73</v>
      </c>
      <c r="E41" s="127" t="s">
        <v>374</v>
      </c>
      <c r="F41" s="567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376</v>
      </c>
      <c r="B42" s="292" t="s">
        <v>377</v>
      </c>
      <c r="C42" s="53">
        <f>C33+C35+C39</f>
        <v>37</v>
      </c>
      <c r="D42" s="53">
        <f>D33+D35+D39</f>
        <v>139</v>
      </c>
      <c r="E42" s="128" t="s">
        <v>378</v>
      </c>
      <c r="F42" s="129" t="s">
        <v>379</v>
      </c>
      <c r="G42" s="53">
        <f>G39+G33</f>
        <v>37</v>
      </c>
      <c r="H42" s="53">
        <f>H39+H33</f>
        <v>139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3"/>
      <c r="C43" s="424"/>
      <c r="D43" s="424"/>
      <c r="E43" s="425"/>
      <c r="F43" s="556"/>
      <c r="G43" s="424"/>
      <c r="H43" s="424"/>
    </row>
    <row r="44" spans="1:8" ht="12">
      <c r="A44" s="314"/>
      <c r="B44" s="423"/>
      <c r="C44" s="424"/>
      <c r="D44" s="424"/>
      <c r="E44" s="425"/>
      <c r="F44" s="556"/>
      <c r="G44" s="424"/>
      <c r="H44" s="424"/>
    </row>
    <row r="45" spans="1:8" ht="12">
      <c r="A45" s="583" t="s">
        <v>856</v>
      </c>
      <c r="B45" s="583"/>
      <c r="C45" s="583"/>
      <c r="D45" s="583"/>
      <c r="E45" s="583"/>
      <c r="F45" s="556"/>
      <c r="G45" s="424"/>
      <c r="H45" s="424"/>
    </row>
    <row r="46" spans="1:8" ht="12">
      <c r="A46" s="314"/>
      <c r="B46" s="423"/>
      <c r="C46" s="424"/>
      <c r="D46" s="424"/>
      <c r="E46" s="425"/>
      <c r="F46" s="556"/>
      <c r="G46" s="424"/>
      <c r="H46" s="424"/>
    </row>
    <row r="47" spans="1:8" ht="12">
      <c r="A47" s="314"/>
      <c r="B47" s="423"/>
      <c r="C47" s="424"/>
      <c r="D47" s="424"/>
      <c r="E47" s="425"/>
      <c r="F47" s="556"/>
      <c r="G47" s="424"/>
      <c r="H47" s="424"/>
    </row>
    <row r="48" spans="1:15" ht="14.25">
      <c r="A48" s="499" t="s">
        <v>271</v>
      </c>
      <c r="B48" s="45" t="s">
        <v>864</v>
      </c>
      <c r="C48" s="426"/>
      <c r="D48" s="578"/>
      <c r="E48" s="578"/>
      <c r="F48" s="578"/>
      <c r="G48" s="578"/>
      <c r="H48" s="578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777</v>
      </c>
      <c r="D50" s="579"/>
      <c r="E50" s="579"/>
      <c r="F50" s="579"/>
      <c r="G50" s="579"/>
      <c r="H50" s="579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4"/>
      <c r="B3" s="464"/>
      <c r="C3" s="465"/>
      <c r="D3" s="465"/>
      <c r="E3" s="324"/>
      <c r="F3" s="324"/>
    </row>
    <row r="4" spans="1:6" ht="15" customHeight="1">
      <c r="A4" s="466" t="s">
        <v>381</v>
      </c>
      <c r="B4" s="466" t="str">
        <f>'справка №1-БАЛАНС'!E3</f>
        <v>МЕН ИНВЕСТМЪНТ ГРУП АД</v>
      </c>
      <c r="C4" s="537" t="s">
        <v>2</v>
      </c>
      <c r="D4" s="537">
        <f>'справка №1-БАЛАНС'!H3</f>
        <v>131401376</v>
      </c>
      <c r="E4" s="323"/>
      <c r="F4" s="323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01.07.2013-30.09.2013</v>
      </c>
      <c r="C6" s="468"/>
      <c r="D6" s="469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>
        <v>37</v>
      </c>
      <c r="D10" s="54">
        <v>139</v>
      </c>
      <c r="E10" s="130"/>
      <c r="F10" s="130"/>
    </row>
    <row r="11" spans="1:13" ht="12">
      <c r="A11" s="332" t="s">
        <v>386</v>
      </c>
      <c r="B11" s="333" t="s">
        <v>387</v>
      </c>
      <c r="C11" s="54">
        <v>-2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35</v>
      </c>
      <c r="D20" s="55">
        <f>SUM(D10:D19)</f>
        <v>114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/>
      <c r="D34" s="54"/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>
        <v>0</v>
      </c>
      <c r="D38" s="54"/>
      <c r="E38" s="130"/>
      <c r="F38" s="130"/>
    </row>
    <row r="39" spans="1:6" ht="12">
      <c r="A39" s="332" t="s">
        <v>439</v>
      </c>
      <c r="B39" s="333" t="s">
        <v>440</v>
      </c>
      <c r="C39" s="54">
        <v>0</v>
      </c>
      <c r="D39" s="54"/>
      <c r="E39" s="130"/>
      <c r="F39" s="130"/>
    </row>
    <row r="40" spans="1:6" ht="12">
      <c r="A40" s="332" t="s">
        <v>441</v>
      </c>
      <c r="B40" s="333" t="s">
        <v>442</v>
      </c>
      <c r="C40" s="54"/>
      <c r="D40" s="54"/>
      <c r="E40" s="130"/>
      <c r="F40" s="130"/>
    </row>
    <row r="41" spans="1:8" ht="12">
      <c r="A41" s="332" t="s">
        <v>443</v>
      </c>
      <c r="B41" s="333" t="s">
        <v>444</v>
      </c>
      <c r="C41" s="54"/>
      <c r="D41" s="54"/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35</v>
      </c>
      <c r="D43" s="55">
        <f>D42+D32+D20</f>
        <v>114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454</v>
      </c>
      <c r="D44" s="132">
        <v>340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489</v>
      </c>
      <c r="D45" s="55">
        <f>D44+D43</f>
        <v>454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865</v>
      </c>
      <c r="B49" s="434"/>
      <c r="C49" s="319"/>
      <c r="D49" s="435"/>
      <c r="E49" s="343"/>
      <c r="G49" s="133"/>
      <c r="H49" s="133"/>
    </row>
    <row r="50" spans="1:8" ht="12">
      <c r="A50" s="318"/>
      <c r="B50" s="434"/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4" t="s">
        <v>777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G57" sqref="G57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85" t="s">
        <v>457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87" t="str">
        <f>'справка №1-БАЛАНС'!E3</f>
        <v>МЕН ИНВЕСТМЪНТ ГРУП АД</v>
      </c>
      <c r="C3" s="587"/>
      <c r="D3" s="587"/>
      <c r="E3" s="587"/>
      <c r="F3" s="587"/>
      <c r="G3" s="587"/>
      <c r="H3" s="587"/>
      <c r="I3" s="587"/>
      <c r="J3" s="472"/>
      <c r="K3" s="589" t="s">
        <v>2</v>
      </c>
      <c r="L3" s="589"/>
      <c r="M3" s="474">
        <f>'справка №1-БАЛАНС'!H3</f>
        <v>131401376</v>
      </c>
      <c r="N3" s="2"/>
    </row>
    <row r="4" spans="1:15" s="528" customFormat="1" ht="13.5" customHeight="1">
      <c r="A4" s="463" t="s">
        <v>458</v>
      </c>
      <c r="B4" s="587" t="str">
        <f>'справка №1-БАЛАНС'!E4</f>
        <v>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3</v>
      </c>
      <c r="L4" s="590"/>
      <c r="M4" s="474" t="str">
        <f>'справка №1-БАЛАНС'!H4</f>
        <v> </v>
      </c>
      <c r="N4" s="3"/>
      <c r="O4" s="3"/>
    </row>
    <row r="5" spans="1:14" s="528" customFormat="1" ht="12.75" customHeight="1">
      <c r="A5" s="463" t="s">
        <v>4</v>
      </c>
      <c r="B5" s="591" t="str">
        <f>'справка №1-БАЛАНС'!E5</f>
        <v>01.07.2013-30.09.2013</v>
      </c>
      <c r="C5" s="591"/>
      <c r="D5" s="591"/>
      <c r="E5" s="591"/>
      <c r="F5" s="475"/>
      <c r="G5" s="475"/>
      <c r="H5" s="475"/>
      <c r="I5" s="475"/>
      <c r="J5" s="475"/>
      <c r="K5" s="476"/>
      <c r="L5" s="325"/>
      <c r="M5" s="477" t="s">
        <v>5</v>
      </c>
      <c r="N5" s="4"/>
    </row>
    <row r="6" spans="1:14" s="529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29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66</v>
      </c>
      <c r="J11" s="58">
        <f>'справка №1-БАЛАНС'!H29+'справка №1-БАЛАНС'!H32</f>
        <v>-445</v>
      </c>
      <c r="K11" s="60"/>
      <c r="L11" s="344">
        <f>SUM(C11:K11)</f>
        <v>541</v>
      </c>
      <c r="M11" s="58">
        <f>'справка №1-БАЛАНС'!H39</f>
        <v>152</v>
      </c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66</v>
      </c>
      <c r="J15" s="61">
        <f t="shared" si="2"/>
        <v>-445</v>
      </c>
      <c r="K15" s="61">
        <f t="shared" si="2"/>
        <v>0</v>
      </c>
      <c r="L15" s="344">
        <f t="shared" si="1"/>
        <v>541</v>
      </c>
      <c r="M15" s="61">
        <f t="shared" si="2"/>
        <v>152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26</v>
      </c>
      <c r="J16" s="345">
        <f>+'справка №1-БАЛАНС'!G32</f>
        <v>0</v>
      </c>
      <c r="K16" s="60"/>
      <c r="L16" s="344">
        <f t="shared" si="1"/>
        <v>26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92</v>
      </c>
      <c r="J29" s="59">
        <f t="shared" si="6"/>
        <v>-445</v>
      </c>
      <c r="K29" s="59">
        <f t="shared" si="6"/>
        <v>0</v>
      </c>
      <c r="L29" s="344">
        <f t="shared" si="1"/>
        <v>567</v>
      </c>
      <c r="M29" s="59">
        <f t="shared" si="6"/>
        <v>152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92</v>
      </c>
      <c r="J32" s="59">
        <f t="shared" si="7"/>
        <v>-445</v>
      </c>
      <c r="K32" s="59">
        <f t="shared" si="7"/>
        <v>0</v>
      </c>
      <c r="L32" s="344">
        <f t="shared" si="1"/>
        <v>567</v>
      </c>
      <c r="M32" s="59">
        <f>M29+M30+M31</f>
        <v>152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857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865</v>
      </c>
      <c r="B38" s="19"/>
      <c r="C38" s="15"/>
      <c r="D38" s="586"/>
      <c r="E38" s="586"/>
      <c r="F38" s="586"/>
      <c r="G38" s="586"/>
      <c r="H38" s="586"/>
      <c r="I38" s="586"/>
      <c r="J38" s="15" t="s">
        <v>852</v>
      </c>
      <c r="K38" s="15"/>
      <c r="L38" s="586"/>
      <c r="M38" s="586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D47" sqref="D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381</v>
      </c>
      <c r="B2" s="597"/>
      <c r="C2" s="598" t="str">
        <f>'справка №1-БАЛАНС'!E3</f>
        <v>МЕН ИНВЕСТМЪНТ ГРУП АД</v>
      </c>
      <c r="D2" s="598"/>
      <c r="E2" s="598"/>
      <c r="F2" s="598"/>
      <c r="G2" s="598"/>
      <c r="H2" s="598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131401376</v>
      </c>
      <c r="P2" s="479"/>
      <c r="Q2" s="479"/>
      <c r="R2" s="522"/>
    </row>
    <row r="3" spans="1:18" ht="15">
      <c r="A3" s="596" t="s">
        <v>4</v>
      </c>
      <c r="B3" s="597"/>
      <c r="C3" s="599" t="str">
        <f>'справка №1-БАЛАНС'!E5</f>
        <v>01.07.2013-30.09.2013</v>
      </c>
      <c r="D3" s="599"/>
      <c r="E3" s="599"/>
      <c r="F3" s="481"/>
      <c r="G3" s="481"/>
      <c r="H3" s="481"/>
      <c r="I3" s="481"/>
      <c r="J3" s="481"/>
      <c r="K3" s="481"/>
      <c r="L3" s="481"/>
      <c r="M3" s="604" t="s">
        <v>3</v>
      </c>
      <c r="N3" s="604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520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521</v>
      </c>
    </row>
    <row r="5" spans="1:18" s="100" customFormat="1" ht="30.75" customHeight="1">
      <c r="A5" s="605" t="s">
        <v>461</v>
      </c>
      <c r="B5" s="606"/>
      <c r="C5" s="592" t="s">
        <v>7</v>
      </c>
      <c r="D5" s="356" t="s">
        <v>522</v>
      </c>
      <c r="E5" s="356"/>
      <c r="F5" s="356"/>
      <c r="G5" s="356"/>
      <c r="H5" s="356" t="s">
        <v>523</v>
      </c>
      <c r="I5" s="356"/>
      <c r="J5" s="602" t="s">
        <v>524</v>
      </c>
      <c r="K5" s="356" t="s">
        <v>525</v>
      </c>
      <c r="L5" s="356"/>
      <c r="M5" s="356"/>
      <c r="N5" s="356"/>
      <c r="O5" s="356" t="s">
        <v>523</v>
      </c>
      <c r="P5" s="356"/>
      <c r="Q5" s="602" t="s">
        <v>526</v>
      </c>
      <c r="R5" s="602" t="s">
        <v>527</v>
      </c>
    </row>
    <row r="6" spans="1:18" s="100" customFormat="1" ht="48">
      <c r="A6" s="607"/>
      <c r="B6" s="608"/>
      <c r="C6" s="593"/>
      <c r="D6" s="357" t="s">
        <v>528</v>
      </c>
      <c r="E6" s="357" t="s">
        <v>529</v>
      </c>
      <c r="F6" s="357" t="s">
        <v>530</v>
      </c>
      <c r="G6" s="357" t="s">
        <v>531</v>
      </c>
      <c r="H6" s="357" t="s">
        <v>532</v>
      </c>
      <c r="I6" s="357" t="s">
        <v>533</v>
      </c>
      <c r="J6" s="603"/>
      <c r="K6" s="357" t="s">
        <v>528</v>
      </c>
      <c r="L6" s="357" t="s">
        <v>534</v>
      </c>
      <c r="M6" s="357" t="s">
        <v>535</v>
      </c>
      <c r="N6" s="357" t="s">
        <v>536</v>
      </c>
      <c r="O6" s="357" t="s">
        <v>532</v>
      </c>
      <c r="P6" s="357" t="s">
        <v>533</v>
      </c>
      <c r="Q6" s="603"/>
      <c r="R6" s="603"/>
    </row>
    <row r="7" spans="1:18" s="100" customFormat="1" ht="12">
      <c r="A7" s="359" t="s">
        <v>537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538</v>
      </c>
      <c r="B8" s="362" t="s">
        <v>539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540</v>
      </c>
      <c r="B9" s="365" t="s">
        <v>541</v>
      </c>
      <c r="C9" s="366" t="s">
        <v>542</v>
      </c>
      <c r="D9" s="189">
        <v>347</v>
      </c>
      <c r="E9" s="189"/>
      <c r="F9" s="189">
        <v>9</v>
      </c>
      <c r="G9" s="74">
        <f>D9+E9-F9</f>
        <v>338</v>
      </c>
      <c r="H9" s="65"/>
      <c r="I9" s="65"/>
      <c r="J9" s="74">
        <f>G9+H9-I9</f>
        <v>338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543</v>
      </c>
      <c r="B10" s="365" t="s">
        <v>544</v>
      </c>
      <c r="C10" s="366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546</v>
      </c>
      <c r="B11" s="365" t="s">
        <v>547</v>
      </c>
      <c r="C11" s="366" t="s">
        <v>548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549</v>
      </c>
      <c r="B12" s="365" t="s">
        <v>550</v>
      </c>
      <c r="C12" s="366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552</v>
      </c>
      <c r="B13" s="365" t="s">
        <v>553</v>
      </c>
      <c r="C13" s="366" t="s">
        <v>554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555</v>
      </c>
      <c r="B14" s="365" t="s">
        <v>556</v>
      </c>
      <c r="C14" s="366" t="s">
        <v>557</v>
      </c>
      <c r="D14" s="189">
        <v>82</v>
      </c>
      <c r="E14" s="189"/>
      <c r="F14" s="189"/>
      <c r="G14" s="74">
        <f t="shared" si="2"/>
        <v>82</v>
      </c>
      <c r="H14" s="65"/>
      <c r="I14" s="65"/>
      <c r="J14" s="74">
        <f t="shared" si="3"/>
        <v>82</v>
      </c>
      <c r="K14" s="65"/>
      <c r="L14" s="65">
        <v>5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77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1" t="s">
        <v>853</v>
      </c>
      <c r="B15" s="373" t="s">
        <v>854</v>
      </c>
      <c r="C15" s="452" t="s">
        <v>855</v>
      </c>
      <c r="D15" s="453">
        <v>0</v>
      </c>
      <c r="E15" s="453"/>
      <c r="F15" s="453"/>
      <c r="G15" s="74">
        <f t="shared" si="2"/>
        <v>0</v>
      </c>
      <c r="H15" s="454"/>
      <c r="I15" s="454"/>
      <c r="J15" s="74">
        <f t="shared" si="3"/>
        <v>0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558</v>
      </c>
      <c r="B16" s="193" t="s">
        <v>559</v>
      </c>
      <c r="C16" s="366" t="s">
        <v>560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561</v>
      </c>
      <c r="C17" s="368" t="s">
        <v>562</v>
      </c>
      <c r="D17" s="194">
        <f>SUM(D9:D16)</f>
        <v>429</v>
      </c>
      <c r="E17" s="194">
        <f>SUM(E9:E16)</f>
        <v>0</v>
      </c>
      <c r="F17" s="194">
        <f>SUM(F9:F16)</f>
        <v>9</v>
      </c>
      <c r="G17" s="74">
        <f t="shared" si="2"/>
        <v>420</v>
      </c>
      <c r="H17" s="75">
        <f>SUM(H9:H16)</f>
        <v>0</v>
      </c>
      <c r="I17" s="75">
        <f>SUM(I9:I16)</f>
        <v>0</v>
      </c>
      <c r="J17" s="74">
        <f t="shared" si="3"/>
        <v>420</v>
      </c>
      <c r="K17" s="75">
        <f>SUM(K9:K16)</f>
        <v>0</v>
      </c>
      <c r="L17" s="75">
        <f>SUM(L9:L16)</f>
        <v>5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415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563</v>
      </c>
      <c r="B18" s="370" t="s">
        <v>564</v>
      </c>
      <c r="C18" s="368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566</v>
      </c>
      <c r="B19" s="370" t="s">
        <v>567</v>
      </c>
      <c r="C19" s="368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569</v>
      </c>
      <c r="B20" s="362" t="s">
        <v>570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540</v>
      </c>
      <c r="B21" s="365" t="s">
        <v>571</v>
      </c>
      <c r="C21" s="366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543</v>
      </c>
      <c r="B22" s="365" t="s">
        <v>573</v>
      </c>
      <c r="C22" s="366" t="s">
        <v>574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546</v>
      </c>
      <c r="B23" s="373" t="s">
        <v>575</v>
      </c>
      <c r="C23" s="366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549</v>
      </c>
      <c r="B24" s="374" t="s">
        <v>559</v>
      </c>
      <c r="C24" s="366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579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580</v>
      </c>
      <c r="B26" s="376" t="s">
        <v>581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540</v>
      </c>
      <c r="B27" s="378" t="s">
        <v>847</v>
      </c>
      <c r="C27" s="379" t="s">
        <v>582</v>
      </c>
      <c r="D27" s="192">
        <f>SUM(D28:D31)</f>
        <v>25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</v>
      </c>
      <c r="H27" s="70">
        <f t="shared" si="8"/>
        <v>0</v>
      </c>
      <c r="I27" s="70">
        <f t="shared" si="8"/>
        <v>0</v>
      </c>
      <c r="J27" s="71">
        <f t="shared" si="3"/>
        <v>25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105</v>
      </c>
      <c r="C28" s="366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107</v>
      </c>
      <c r="C29" s="366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111</v>
      </c>
      <c r="C30" s="366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113</v>
      </c>
      <c r="C31" s="366" t="s">
        <v>586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543</v>
      </c>
      <c r="B32" s="378" t="s">
        <v>587</v>
      </c>
      <c r="C32" s="366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119</v>
      </c>
      <c r="C33" s="366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590</v>
      </c>
      <c r="C34" s="366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592</v>
      </c>
      <c r="C35" s="366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594</v>
      </c>
      <c r="C36" s="366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546</v>
      </c>
      <c r="B37" s="380" t="s">
        <v>559</v>
      </c>
      <c r="C37" s="366" t="s">
        <v>596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848</v>
      </c>
      <c r="C38" s="368" t="s">
        <v>598</v>
      </c>
      <c r="D38" s="194">
        <f>D27+D32+D37</f>
        <v>71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71</v>
      </c>
      <c r="H38" s="75">
        <f t="shared" si="12"/>
        <v>0</v>
      </c>
      <c r="I38" s="75">
        <f t="shared" si="12"/>
        <v>0</v>
      </c>
      <c r="J38" s="74">
        <f t="shared" si="3"/>
        <v>71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69" t="s">
        <v>599</v>
      </c>
      <c r="B39" s="369" t="s">
        <v>600</v>
      </c>
      <c r="C39" s="368" t="s">
        <v>601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602</v>
      </c>
      <c r="C40" s="358" t="s">
        <v>603</v>
      </c>
      <c r="D40" s="436">
        <f>D17+D18+D19+D25+D38+D39</f>
        <v>500</v>
      </c>
      <c r="E40" s="436">
        <f>E17+E18+E19+E25+E38+E39</f>
        <v>0</v>
      </c>
      <c r="F40" s="436">
        <f aca="true" t="shared" si="13" ref="F40:R40">F17+F18+F19+F25+F38+F39</f>
        <v>9</v>
      </c>
      <c r="G40" s="436">
        <f t="shared" si="13"/>
        <v>491</v>
      </c>
      <c r="H40" s="436">
        <f t="shared" si="13"/>
        <v>0</v>
      </c>
      <c r="I40" s="436">
        <f t="shared" si="13"/>
        <v>0</v>
      </c>
      <c r="J40" s="436">
        <f t="shared" si="13"/>
        <v>491</v>
      </c>
      <c r="K40" s="436">
        <f t="shared" si="13"/>
        <v>0</v>
      </c>
      <c r="L40" s="436">
        <f t="shared" si="13"/>
        <v>5</v>
      </c>
      <c r="M40" s="436">
        <f t="shared" si="13"/>
        <v>0</v>
      </c>
      <c r="N40" s="436">
        <f t="shared" si="13"/>
        <v>5</v>
      </c>
      <c r="O40" s="436">
        <f t="shared" si="13"/>
        <v>0</v>
      </c>
      <c r="P40" s="436">
        <f t="shared" si="13"/>
        <v>0</v>
      </c>
      <c r="Q40" s="436">
        <f t="shared" si="13"/>
        <v>5</v>
      </c>
      <c r="R40" s="436">
        <f t="shared" si="13"/>
        <v>486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95" t="s">
        <v>865</v>
      </c>
      <c r="C44" s="595"/>
      <c r="D44" s="354"/>
      <c r="E44" s="354"/>
      <c r="F44" s="354"/>
      <c r="G44" s="351"/>
      <c r="H44" s="355"/>
      <c r="I44" s="355"/>
      <c r="J44" s="355"/>
      <c r="K44" s="594"/>
      <c r="L44" s="594"/>
      <c r="M44" s="594"/>
      <c r="N44" s="594"/>
      <c r="O44" s="600" t="s">
        <v>777</v>
      </c>
      <c r="P44" s="601"/>
      <c r="Q44" s="601"/>
      <c r="R44" s="601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K44:N44"/>
    <mergeCell ref="B44:C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114" sqref="D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7"/>
    </row>
    <row r="2" spans="1:6" ht="12">
      <c r="A2" s="486"/>
      <c r="B2" s="487"/>
      <c r="C2" s="488"/>
      <c r="D2" s="107"/>
      <c r="E2" s="521"/>
      <c r="F2" s="99"/>
    </row>
    <row r="3" spans="1:15" ht="13.5" customHeight="1">
      <c r="A3" s="489" t="s">
        <v>381</v>
      </c>
      <c r="B3" s="614" t="str">
        <f>'справка №1-БАЛАНС'!E3</f>
        <v>МЕН ИНВЕСТМЪНТ ГРУП АД</v>
      </c>
      <c r="C3" s="615"/>
      <c r="D3" s="522" t="s">
        <v>2</v>
      </c>
      <c r="E3" s="107">
        <f>'справка №1-БАЛАНС'!H3</f>
        <v>131401376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2" t="str">
        <f>'справка №1-БАЛАНС'!E5</f>
        <v>01.07.2013-30.09.2013</v>
      </c>
      <c r="C4" s="613"/>
      <c r="D4" s="523" t="s">
        <v>3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461</v>
      </c>
      <c r="B6" s="389" t="s">
        <v>7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1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74</v>
      </c>
      <c r="D28" s="108">
        <v>0</v>
      </c>
      <c r="E28" s="120">
        <f t="shared" si="0"/>
        <v>74</v>
      </c>
      <c r="F28" s="106"/>
    </row>
    <row r="29" spans="1:6" ht="12">
      <c r="A29" s="395" t="s">
        <v>646</v>
      </c>
      <c r="B29" s="396" t="s">
        <v>647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74</v>
      </c>
      <c r="D43" s="104">
        <f>D24+D28+D29+D31+D30+D32+D33+D38</f>
        <v>0</v>
      </c>
      <c r="E43" s="118">
        <f>E24+E28+E29+E31+E30+E32+E33+E38</f>
        <v>74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120</v>
      </c>
      <c r="D44" s="103">
        <f>D43+D21+D19+D9</f>
        <v>0</v>
      </c>
      <c r="E44" s="118">
        <f>E43+E21+E19+E9</f>
        <v>120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274</v>
      </c>
    </row>
    <row r="48" spans="1:6" s="100" customFormat="1" ht="24">
      <c r="A48" s="388" t="s">
        <v>461</v>
      </c>
      <c r="B48" s="389" t="s">
        <v>7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13</v>
      </c>
      <c r="B50" s="391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137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140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298</v>
      </c>
      <c r="D64" s="108"/>
      <c r="E64" s="119">
        <f t="shared" si="1"/>
        <v>298</v>
      </c>
      <c r="F64" s="110">
        <v>0</v>
      </c>
    </row>
    <row r="65" spans="1:6" ht="12">
      <c r="A65" s="395" t="s">
        <v>705</v>
      </c>
      <c r="B65" s="396" t="s">
        <v>706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7" t="s">
        <v>707</v>
      </c>
      <c r="B66" s="393" t="s">
        <v>708</v>
      </c>
      <c r="C66" s="103">
        <f>C52+C56+C61+C62+C63+C64</f>
        <v>298</v>
      </c>
      <c r="D66" s="103">
        <f>D52+D56+D61+D62+D63+D64</f>
        <v>0</v>
      </c>
      <c r="E66" s="119">
        <f t="shared" si="1"/>
        <v>298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SUM(C86:C90)+C94</f>
        <v>10</v>
      </c>
      <c r="D85" s="104">
        <f>SUM(D86:D90)+D94</f>
        <v>0</v>
      </c>
      <c r="E85" s="104">
        <f>SUM(E86:E90)+E94</f>
        <v>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0</v>
      </c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3">
        <f>SUM(C91:C93)</f>
        <v>10</v>
      </c>
      <c r="D90" s="103">
        <f>SUM(D91:D93)</f>
        <v>0</v>
      </c>
      <c r="E90" s="103">
        <f>SUM(E91:E93)</f>
        <v>10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7</v>
      </c>
      <c r="D91" s="108"/>
      <c r="E91" s="119">
        <f t="shared" si="1"/>
        <v>7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3</v>
      </c>
      <c r="D93" s="108"/>
      <c r="E93" s="119">
        <f t="shared" si="1"/>
        <v>3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/>
      <c r="D95" s="108"/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C85+C80+C75+C71+C95</f>
        <v>10</v>
      </c>
      <c r="D96" s="104">
        <f>D85+D80+D75+D71+D95</f>
        <v>0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C96+C68+C66</f>
        <v>330</v>
      </c>
      <c r="D97" s="104">
        <f>D96+D68+D66</f>
        <v>0</v>
      </c>
      <c r="E97" s="104">
        <f>E96+E68+E66</f>
        <v>330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461</v>
      </c>
      <c r="B100" s="394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13</v>
      </c>
      <c r="B101" s="394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595" t="s">
        <v>865</v>
      </c>
      <c r="B109" s="595"/>
      <c r="C109" s="595"/>
      <c r="D109" s="595"/>
      <c r="E109" s="595"/>
      <c r="F109" s="595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9" t="s">
        <v>777</v>
      </c>
      <c r="D111" s="609"/>
      <c r="E111" s="609"/>
      <c r="F111" s="609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11" sqref="K1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381</v>
      </c>
      <c r="B4" s="616" t="str">
        <f>'справка №1-БАЛАНС'!E3</f>
        <v>МЕН ИНВЕСТМЪНТ ГРУП АД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131401376</v>
      </c>
    </row>
    <row r="5" spans="1:9" ht="15">
      <c r="A5" s="497" t="s">
        <v>4</v>
      </c>
      <c r="B5" s="617" t="str">
        <f>'справка №1-БАЛАНС'!E5</f>
        <v>01.07.2013-30.09.2013</v>
      </c>
      <c r="C5" s="617"/>
      <c r="D5" s="617"/>
      <c r="E5" s="617"/>
      <c r="F5" s="617"/>
      <c r="G5" s="620" t="s">
        <v>3</v>
      </c>
      <c r="H5" s="621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780</v>
      </c>
    </row>
    <row r="7" spans="1:9" s="516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6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17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790</v>
      </c>
      <c r="B12" s="90" t="s">
        <v>791</v>
      </c>
      <c r="C12" s="437">
        <v>425</v>
      </c>
      <c r="D12" s="98"/>
      <c r="E12" s="98"/>
      <c r="F12" s="98">
        <v>25</v>
      </c>
      <c r="G12" s="98"/>
      <c r="H12" s="98"/>
      <c r="I12" s="433">
        <f>F12+G12-H12</f>
        <v>25</v>
      </c>
    </row>
    <row r="13" spans="1:9" s="517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7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561</v>
      </c>
      <c r="B17" s="92" t="s">
        <v>798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3">
        <f t="shared" si="0"/>
        <v>25</v>
      </c>
    </row>
    <row r="18" spans="1:9" s="517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5" t="s">
        <v>865</v>
      </c>
      <c r="B30" s="619"/>
      <c r="C30" s="619"/>
      <c r="D30" s="455"/>
      <c r="E30" s="618"/>
      <c r="F30" s="618"/>
      <c r="G30" s="618"/>
      <c r="H30" s="419" t="s">
        <v>777</v>
      </c>
      <c r="I30" s="618"/>
      <c r="J30" s="618"/>
    </row>
    <row r="31" spans="1:9" s="517" customFormat="1" ht="12">
      <c r="A31" s="349"/>
      <c r="B31" s="387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7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E161" sqref="E16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3" t="str">
        <f>'справка №1-БАЛАНС'!E3</f>
        <v>МЕН ИНВЕСТМЪНТ ГРУП АД</v>
      </c>
      <c r="C5" s="623"/>
      <c r="D5" s="623"/>
      <c r="E5" s="566" t="s">
        <v>2</v>
      </c>
      <c r="F5" s="449">
        <f>'справка №1-БАЛАНС'!H3</f>
        <v>131401376</v>
      </c>
    </row>
    <row r="6" spans="1:13" ht="15" customHeight="1">
      <c r="A6" s="27" t="s">
        <v>817</v>
      </c>
      <c r="B6" s="624" t="str">
        <f>'справка №1-БАЛАНС'!E5</f>
        <v>01.07.2013-30.09.2013</v>
      </c>
      <c r="C6" s="624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8"/>
      <c r="D10" s="428"/>
      <c r="E10" s="428"/>
      <c r="F10" s="428"/>
    </row>
    <row r="11" spans="1:6" ht="18" customHeight="1">
      <c r="A11" s="36" t="s">
        <v>824</v>
      </c>
      <c r="B11" s="37"/>
      <c r="C11" s="428"/>
      <c r="D11" s="428"/>
      <c r="E11" s="428"/>
      <c r="F11" s="428"/>
    </row>
    <row r="12" spans="1:6" ht="14.25" customHeight="1">
      <c r="A12" s="36" t="s">
        <v>858</v>
      </c>
      <c r="B12" s="37"/>
      <c r="C12" s="439">
        <v>187</v>
      </c>
      <c r="D12" s="439">
        <v>55</v>
      </c>
      <c r="E12" s="439"/>
      <c r="F12" s="441">
        <f>C12-E12</f>
        <v>187</v>
      </c>
    </row>
    <row r="13" spans="1:6" ht="12.75">
      <c r="A13" s="36" t="s">
        <v>826</v>
      </c>
      <c r="B13" s="37"/>
      <c r="C13" s="439"/>
      <c r="D13" s="439"/>
      <c r="E13" s="439"/>
      <c r="F13" s="441">
        <f aca="true" t="shared" si="0" ref="F13:F26">C13-E13</f>
        <v>0</v>
      </c>
    </row>
    <row r="14" spans="1:6" ht="12.75">
      <c r="A14" s="36" t="s">
        <v>546</v>
      </c>
      <c r="B14" s="37"/>
      <c r="C14" s="439"/>
      <c r="D14" s="439"/>
      <c r="E14" s="439"/>
      <c r="F14" s="441">
        <f t="shared" si="0"/>
        <v>0</v>
      </c>
    </row>
    <row r="15" spans="1:6" ht="12.75">
      <c r="A15" s="36" t="s">
        <v>549</v>
      </c>
      <c r="B15" s="37"/>
      <c r="C15" s="439"/>
      <c r="D15" s="439"/>
      <c r="E15" s="439"/>
      <c r="F15" s="441">
        <f t="shared" si="0"/>
        <v>0</v>
      </c>
    </row>
    <row r="16" spans="1:6" ht="12.75">
      <c r="A16" s="36">
        <v>5</v>
      </c>
      <c r="B16" s="37"/>
      <c r="C16" s="439"/>
      <c r="D16" s="439"/>
      <c r="E16" s="439"/>
      <c r="F16" s="441">
        <f t="shared" si="0"/>
        <v>0</v>
      </c>
    </row>
    <row r="17" spans="1:6" ht="12.75">
      <c r="A17" s="36">
        <v>6</v>
      </c>
      <c r="B17" s="37"/>
      <c r="C17" s="439"/>
      <c r="D17" s="439"/>
      <c r="E17" s="439"/>
      <c r="F17" s="441">
        <f t="shared" si="0"/>
        <v>0</v>
      </c>
    </row>
    <row r="18" spans="1:6" ht="12.75">
      <c r="A18" s="36">
        <v>7</v>
      </c>
      <c r="B18" s="37"/>
      <c r="C18" s="439"/>
      <c r="D18" s="439"/>
      <c r="E18" s="439"/>
      <c r="F18" s="441">
        <f t="shared" si="0"/>
        <v>0</v>
      </c>
    </row>
    <row r="19" spans="1:6" ht="12.75">
      <c r="A19" s="36">
        <v>8</v>
      </c>
      <c r="B19" s="37"/>
      <c r="C19" s="439"/>
      <c r="D19" s="439"/>
      <c r="E19" s="439"/>
      <c r="F19" s="441">
        <f t="shared" si="0"/>
        <v>0</v>
      </c>
    </row>
    <row r="20" spans="1:6" ht="12.75">
      <c r="A20" s="36">
        <v>9</v>
      </c>
      <c r="B20" s="37"/>
      <c r="C20" s="439"/>
      <c r="D20" s="439"/>
      <c r="E20" s="439"/>
      <c r="F20" s="441">
        <f t="shared" si="0"/>
        <v>0</v>
      </c>
    </row>
    <row r="21" spans="1:6" ht="12.75">
      <c r="A21" s="36">
        <v>10</v>
      </c>
      <c r="B21" s="37"/>
      <c r="C21" s="439"/>
      <c r="D21" s="439"/>
      <c r="E21" s="439"/>
      <c r="F21" s="441">
        <f t="shared" si="0"/>
        <v>0</v>
      </c>
    </row>
    <row r="22" spans="1:6" ht="12.75">
      <c r="A22" s="36">
        <v>11</v>
      </c>
      <c r="B22" s="37"/>
      <c r="C22" s="439"/>
      <c r="D22" s="439"/>
      <c r="E22" s="439"/>
      <c r="F22" s="441">
        <f t="shared" si="0"/>
        <v>0</v>
      </c>
    </row>
    <row r="23" spans="1:6" ht="12.75">
      <c r="A23" s="36">
        <v>12</v>
      </c>
      <c r="B23" s="37"/>
      <c r="C23" s="439"/>
      <c r="D23" s="439"/>
      <c r="E23" s="439"/>
      <c r="F23" s="441">
        <f t="shared" si="0"/>
        <v>0</v>
      </c>
    </row>
    <row r="24" spans="1:6" ht="12.75">
      <c r="A24" s="36">
        <v>13</v>
      </c>
      <c r="B24" s="37"/>
      <c r="C24" s="439"/>
      <c r="D24" s="439"/>
      <c r="E24" s="439"/>
      <c r="F24" s="441">
        <f t="shared" si="0"/>
        <v>0</v>
      </c>
    </row>
    <row r="25" spans="1:6" ht="12" customHeight="1">
      <c r="A25" s="36">
        <v>14</v>
      </c>
      <c r="B25" s="37"/>
      <c r="C25" s="439"/>
      <c r="D25" s="439"/>
      <c r="E25" s="439"/>
      <c r="F25" s="441">
        <f t="shared" si="0"/>
        <v>0</v>
      </c>
    </row>
    <row r="26" spans="1:6" ht="12.75">
      <c r="A26" s="36">
        <v>15</v>
      </c>
      <c r="B26" s="37"/>
      <c r="C26" s="439"/>
      <c r="D26" s="439"/>
      <c r="E26" s="439"/>
      <c r="F26" s="441">
        <f t="shared" si="0"/>
        <v>0</v>
      </c>
    </row>
    <row r="27" spans="1:16" ht="11.25" customHeight="1">
      <c r="A27" s="38" t="s">
        <v>561</v>
      </c>
      <c r="B27" s="39" t="s">
        <v>827</v>
      </c>
      <c r="C27" s="428">
        <f>SUM(C12:C26)</f>
        <v>187</v>
      </c>
      <c r="D27" s="428"/>
      <c r="E27" s="428">
        <f>SUM(E12:E26)</f>
        <v>0</v>
      </c>
      <c r="F27" s="440">
        <f>SUM(F12:F26)</f>
        <v>187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828</v>
      </c>
      <c r="B28" s="40"/>
      <c r="C28" s="428"/>
      <c r="D28" s="428"/>
      <c r="E28" s="428"/>
      <c r="F28" s="440"/>
    </row>
    <row r="29" spans="1:6" ht="12.75">
      <c r="A29" s="36" t="s">
        <v>540</v>
      </c>
      <c r="B29" s="40"/>
      <c r="C29" s="439"/>
      <c r="D29" s="439"/>
      <c r="E29" s="439"/>
      <c r="F29" s="441">
        <f>C29-E29</f>
        <v>0</v>
      </c>
    </row>
    <row r="30" spans="1:6" ht="12.75">
      <c r="A30" s="36" t="s">
        <v>543</v>
      </c>
      <c r="B30" s="40"/>
      <c r="C30" s="439"/>
      <c r="D30" s="439"/>
      <c r="E30" s="439"/>
      <c r="F30" s="441">
        <f aca="true" t="shared" si="1" ref="F30:F43">C30-E30</f>
        <v>0</v>
      </c>
    </row>
    <row r="31" spans="1:6" ht="12.75">
      <c r="A31" s="36" t="s">
        <v>546</v>
      </c>
      <c r="B31" s="40"/>
      <c r="C31" s="439"/>
      <c r="D31" s="439"/>
      <c r="E31" s="439"/>
      <c r="F31" s="441">
        <f t="shared" si="1"/>
        <v>0</v>
      </c>
    </row>
    <row r="32" spans="1:6" ht="12.75">
      <c r="A32" s="36" t="s">
        <v>549</v>
      </c>
      <c r="B32" s="40"/>
      <c r="C32" s="439"/>
      <c r="D32" s="439"/>
      <c r="E32" s="439"/>
      <c r="F32" s="441">
        <f t="shared" si="1"/>
        <v>0</v>
      </c>
    </row>
    <row r="33" spans="1:6" ht="12.75">
      <c r="A33" s="36">
        <v>5</v>
      </c>
      <c r="B33" s="37"/>
      <c r="C33" s="439"/>
      <c r="D33" s="439"/>
      <c r="E33" s="439"/>
      <c r="F33" s="441">
        <f t="shared" si="1"/>
        <v>0</v>
      </c>
    </row>
    <row r="34" spans="1:6" ht="12.75">
      <c r="A34" s="36">
        <v>6</v>
      </c>
      <c r="B34" s="37"/>
      <c r="C34" s="439"/>
      <c r="D34" s="439"/>
      <c r="E34" s="439"/>
      <c r="F34" s="441">
        <f t="shared" si="1"/>
        <v>0</v>
      </c>
    </row>
    <row r="35" spans="1:6" ht="12.75">
      <c r="A35" s="36">
        <v>7</v>
      </c>
      <c r="B35" s="37"/>
      <c r="C35" s="439"/>
      <c r="D35" s="439"/>
      <c r="E35" s="439"/>
      <c r="F35" s="441">
        <f t="shared" si="1"/>
        <v>0</v>
      </c>
    </row>
    <row r="36" spans="1:6" ht="12.75">
      <c r="A36" s="36">
        <v>8</v>
      </c>
      <c r="B36" s="37"/>
      <c r="C36" s="439"/>
      <c r="D36" s="439"/>
      <c r="E36" s="439"/>
      <c r="F36" s="441">
        <f t="shared" si="1"/>
        <v>0</v>
      </c>
    </row>
    <row r="37" spans="1:6" ht="12.75">
      <c r="A37" s="36">
        <v>9</v>
      </c>
      <c r="B37" s="37"/>
      <c r="C37" s="439"/>
      <c r="D37" s="439"/>
      <c r="E37" s="439"/>
      <c r="F37" s="441">
        <f t="shared" si="1"/>
        <v>0</v>
      </c>
    </row>
    <row r="38" spans="1:6" ht="12.75">
      <c r="A38" s="36">
        <v>10</v>
      </c>
      <c r="B38" s="37"/>
      <c r="C38" s="439"/>
      <c r="D38" s="439"/>
      <c r="E38" s="439"/>
      <c r="F38" s="441">
        <f t="shared" si="1"/>
        <v>0</v>
      </c>
    </row>
    <row r="39" spans="1:6" ht="12.75">
      <c r="A39" s="36">
        <v>11</v>
      </c>
      <c r="B39" s="37"/>
      <c r="C39" s="439"/>
      <c r="D39" s="439"/>
      <c r="E39" s="439"/>
      <c r="F39" s="441">
        <f t="shared" si="1"/>
        <v>0</v>
      </c>
    </row>
    <row r="40" spans="1:6" ht="12.75">
      <c r="A40" s="36">
        <v>12</v>
      </c>
      <c r="B40" s="37"/>
      <c r="C40" s="439"/>
      <c r="D40" s="439"/>
      <c r="E40" s="439"/>
      <c r="F40" s="441">
        <f t="shared" si="1"/>
        <v>0</v>
      </c>
    </row>
    <row r="41" spans="1:6" ht="12.75">
      <c r="A41" s="36">
        <v>13</v>
      </c>
      <c r="B41" s="37"/>
      <c r="C41" s="439"/>
      <c r="D41" s="439"/>
      <c r="E41" s="439"/>
      <c r="F41" s="441">
        <f t="shared" si="1"/>
        <v>0</v>
      </c>
    </row>
    <row r="42" spans="1:6" ht="12" customHeight="1">
      <c r="A42" s="36">
        <v>14</v>
      </c>
      <c r="B42" s="37"/>
      <c r="C42" s="439"/>
      <c r="D42" s="439"/>
      <c r="E42" s="439"/>
      <c r="F42" s="441">
        <f t="shared" si="1"/>
        <v>0</v>
      </c>
    </row>
    <row r="43" spans="1:6" ht="12.75">
      <c r="A43" s="36">
        <v>15</v>
      </c>
      <c r="B43" s="37"/>
      <c r="C43" s="439"/>
      <c r="D43" s="439"/>
      <c r="E43" s="439"/>
      <c r="F43" s="441">
        <f t="shared" si="1"/>
        <v>0</v>
      </c>
    </row>
    <row r="44" spans="1:16" ht="15" customHeight="1">
      <c r="A44" s="38" t="s">
        <v>578</v>
      </c>
      <c r="B44" s="39" t="s">
        <v>829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830</v>
      </c>
      <c r="B45" s="40"/>
      <c r="C45" s="428"/>
      <c r="D45" s="428"/>
      <c r="E45" s="428"/>
      <c r="F45" s="440"/>
    </row>
    <row r="46" spans="1:6" ht="12.75">
      <c r="A46" s="36" t="s">
        <v>540</v>
      </c>
      <c r="B46" s="40"/>
      <c r="C46" s="439"/>
      <c r="D46" s="439"/>
      <c r="E46" s="439"/>
      <c r="F46" s="441">
        <f>C46-E46</f>
        <v>0</v>
      </c>
    </row>
    <row r="47" spans="1:6" ht="12.75">
      <c r="A47" s="36" t="s">
        <v>543</v>
      </c>
      <c r="B47" s="40"/>
      <c r="C47" s="439"/>
      <c r="D47" s="439"/>
      <c r="E47" s="439"/>
      <c r="F47" s="441">
        <f aca="true" t="shared" si="2" ref="F47:F60">C47-E47</f>
        <v>0</v>
      </c>
    </row>
    <row r="48" spans="1:6" ht="12.75">
      <c r="A48" s="36" t="s">
        <v>546</v>
      </c>
      <c r="B48" s="40"/>
      <c r="C48" s="439"/>
      <c r="D48" s="439"/>
      <c r="E48" s="439"/>
      <c r="F48" s="441">
        <f t="shared" si="2"/>
        <v>0</v>
      </c>
    </row>
    <row r="49" spans="1:6" ht="12.75">
      <c r="A49" s="36" t="s">
        <v>549</v>
      </c>
      <c r="B49" s="40"/>
      <c r="C49" s="439"/>
      <c r="D49" s="439"/>
      <c r="E49" s="439"/>
      <c r="F49" s="441">
        <f t="shared" si="2"/>
        <v>0</v>
      </c>
    </row>
    <row r="50" spans="1:6" ht="12.75">
      <c r="A50" s="36">
        <v>5</v>
      </c>
      <c r="B50" s="37"/>
      <c r="C50" s="439"/>
      <c r="D50" s="439"/>
      <c r="E50" s="439"/>
      <c r="F50" s="441">
        <f t="shared" si="2"/>
        <v>0</v>
      </c>
    </row>
    <row r="51" spans="1:6" ht="12.75">
      <c r="A51" s="36">
        <v>6</v>
      </c>
      <c r="B51" s="37"/>
      <c r="C51" s="439"/>
      <c r="D51" s="439"/>
      <c r="E51" s="439"/>
      <c r="F51" s="441">
        <f t="shared" si="2"/>
        <v>0</v>
      </c>
    </row>
    <row r="52" spans="1:6" ht="12.75">
      <c r="A52" s="36">
        <v>7</v>
      </c>
      <c r="B52" s="37"/>
      <c r="C52" s="439"/>
      <c r="D52" s="439"/>
      <c r="E52" s="439"/>
      <c r="F52" s="441">
        <f t="shared" si="2"/>
        <v>0</v>
      </c>
    </row>
    <row r="53" spans="1:6" ht="12.75">
      <c r="A53" s="36">
        <v>8</v>
      </c>
      <c r="B53" s="37"/>
      <c r="C53" s="439"/>
      <c r="D53" s="439"/>
      <c r="E53" s="439"/>
      <c r="F53" s="441">
        <f t="shared" si="2"/>
        <v>0</v>
      </c>
    </row>
    <row r="54" spans="1:6" ht="12.75">
      <c r="A54" s="36">
        <v>9</v>
      </c>
      <c r="B54" s="37"/>
      <c r="C54" s="439"/>
      <c r="D54" s="439"/>
      <c r="E54" s="439"/>
      <c r="F54" s="441">
        <f t="shared" si="2"/>
        <v>0</v>
      </c>
    </row>
    <row r="55" spans="1:6" ht="12.75">
      <c r="A55" s="36">
        <v>10</v>
      </c>
      <c r="B55" s="37"/>
      <c r="C55" s="439"/>
      <c r="D55" s="439"/>
      <c r="E55" s="439"/>
      <c r="F55" s="441">
        <f t="shared" si="2"/>
        <v>0</v>
      </c>
    </row>
    <row r="56" spans="1:6" ht="12.75">
      <c r="A56" s="36">
        <v>11</v>
      </c>
      <c r="B56" s="37"/>
      <c r="C56" s="439"/>
      <c r="D56" s="439"/>
      <c r="E56" s="439"/>
      <c r="F56" s="441">
        <f t="shared" si="2"/>
        <v>0</v>
      </c>
    </row>
    <row r="57" spans="1:6" ht="12.75">
      <c r="A57" s="36">
        <v>12</v>
      </c>
      <c r="B57" s="37"/>
      <c r="C57" s="439"/>
      <c r="D57" s="439"/>
      <c r="E57" s="439"/>
      <c r="F57" s="441">
        <f t="shared" si="2"/>
        <v>0</v>
      </c>
    </row>
    <row r="58" spans="1:6" ht="12.75">
      <c r="A58" s="36">
        <v>13</v>
      </c>
      <c r="B58" s="37"/>
      <c r="C58" s="439"/>
      <c r="D58" s="439"/>
      <c r="E58" s="439"/>
      <c r="F58" s="441">
        <f t="shared" si="2"/>
        <v>0</v>
      </c>
    </row>
    <row r="59" spans="1:6" ht="12" customHeight="1">
      <c r="A59" s="36">
        <v>14</v>
      </c>
      <c r="B59" s="37"/>
      <c r="C59" s="439"/>
      <c r="D59" s="439"/>
      <c r="E59" s="439"/>
      <c r="F59" s="441">
        <f t="shared" si="2"/>
        <v>0</v>
      </c>
    </row>
    <row r="60" spans="1:6" ht="12.75">
      <c r="A60" s="36">
        <v>15</v>
      </c>
      <c r="B60" s="37"/>
      <c r="C60" s="439"/>
      <c r="D60" s="439"/>
      <c r="E60" s="439"/>
      <c r="F60" s="441">
        <f t="shared" si="2"/>
        <v>0</v>
      </c>
    </row>
    <row r="61" spans="1:16" ht="12" customHeight="1">
      <c r="A61" s="38" t="s">
        <v>597</v>
      </c>
      <c r="B61" s="39" t="s">
        <v>831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832</v>
      </c>
      <c r="B62" s="40"/>
      <c r="C62" s="428"/>
      <c r="D62" s="428"/>
      <c r="E62" s="428"/>
      <c r="F62" s="440"/>
    </row>
    <row r="63" spans="1:6" ht="12.75">
      <c r="A63" s="36" t="s">
        <v>540</v>
      </c>
      <c r="B63" s="40"/>
      <c r="C63" s="439"/>
      <c r="D63" s="439"/>
      <c r="E63" s="439"/>
      <c r="F63" s="441">
        <f>C63-E63</f>
        <v>0</v>
      </c>
    </row>
    <row r="64" spans="1:6" ht="12.75">
      <c r="A64" s="36" t="s">
        <v>543</v>
      </c>
      <c r="B64" s="40"/>
      <c r="C64" s="439"/>
      <c r="D64" s="439"/>
      <c r="E64" s="439"/>
      <c r="F64" s="441">
        <f aca="true" t="shared" si="3" ref="F64:F77">C64-E64</f>
        <v>0</v>
      </c>
    </row>
    <row r="65" spans="1:6" ht="12.75">
      <c r="A65" s="36" t="s">
        <v>546</v>
      </c>
      <c r="B65" s="40"/>
      <c r="C65" s="439"/>
      <c r="D65" s="439"/>
      <c r="E65" s="439"/>
      <c r="F65" s="441">
        <f t="shared" si="3"/>
        <v>0</v>
      </c>
    </row>
    <row r="66" spans="1:6" ht="12.75">
      <c r="A66" s="36" t="s">
        <v>549</v>
      </c>
      <c r="B66" s="40"/>
      <c r="C66" s="439"/>
      <c r="D66" s="439"/>
      <c r="E66" s="439"/>
      <c r="F66" s="441">
        <f t="shared" si="3"/>
        <v>0</v>
      </c>
    </row>
    <row r="67" spans="1:6" ht="12.75">
      <c r="A67" s="36">
        <v>5</v>
      </c>
      <c r="B67" s="37"/>
      <c r="C67" s="439"/>
      <c r="D67" s="439"/>
      <c r="E67" s="439"/>
      <c r="F67" s="441">
        <f t="shared" si="3"/>
        <v>0</v>
      </c>
    </row>
    <row r="68" spans="1:6" ht="12.75">
      <c r="A68" s="36">
        <v>6</v>
      </c>
      <c r="B68" s="37"/>
      <c r="C68" s="439"/>
      <c r="D68" s="439"/>
      <c r="E68" s="439"/>
      <c r="F68" s="441">
        <f t="shared" si="3"/>
        <v>0</v>
      </c>
    </row>
    <row r="69" spans="1:6" ht="12.75">
      <c r="A69" s="36">
        <v>7</v>
      </c>
      <c r="B69" s="37"/>
      <c r="C69" s="439"/>
      <c r="D69" s="439"/>
      <c r="E69" s="439"/>
      <c r="F69" s="441">
        <f t="shared" si="3"/>
        <v>0</v>
      </c>
    </row>
    <row r="70" spans="1:6" ht="12.75">
      <c r="A70" s="36">
        <v>8</v>
      </c>
      <c r="B70" s="37"/>
      <c r="C70" s="439"/>
      <c r="D70" s="439"/>
      <c r="E70" s="439"/>
      <c r="F70" s="441">
        <f t="shared" si="3"/>
        <v>0</v>
      </c>
    </row>
    <row r="71" spans="1:6" ht="12.75">
      <c r="A71" s="36">
        <v>9</v>
      </c>
      <c r="B71" s="37"/>
      <c r="C71" s="439"/>
      <c r="D71" s="439"/>
      <c r="E71" s="439"/>
      <c r="F71" s="441">
        <f t="shared" si="3"/>
        <v>0</v>
      </c>
    </row>
    <row r="72" spans="1:6" ht="12.75">
      <c r="A72" s="36">
        <v>10</v>
      </c>
      <c r="B72" s="37"/>
      <c r="C72" s="439"/>
      <c r="D72" s="439"/>
      <c r="E72" s="439"/>
      <c r="F72" s="441">
        <f t="shared" si="3"/>
        <v>0</v>
      </c>
    </row>
    <row r="73" spans="1:6" ht="12.75">
      <c r="A73" s="36">
        <v>11</v>
      </c>
      <c r="B73" s="37"/>
      <c r="C73" s="439"/>
      <c r="D73" s="439"/>
      <c r="E73" s="439"/>
      <c r="F73" s="441">
        <f t="shared" si="3"/>
        <v>0</v>
      </c>
    </row>
    <row r="74" spans="1:6" ht="12.75">
      <c r="A74" s="36">
        <v>12</v>
      </c>
      <c r="B74" s="37"/>
      <c r="C74" s="439"/>
      <c r="D74" s="439"/>
      <c r="E74" s="439"/>
      <c r="F74" s="441">
        <f t="shared" si="3"/>
        <v>0</v>
      </c>
    </row>
    <row r="75" spans="1:6" ht="12.75">
      <c r="A75" s="36">
        <v>13</v>
      </c>
      <c r="B75" s="37"/>
      <c r="C75" s="439"/>
      <c r="D75" s="439"/>
      <c r="E75" s="439"/>
      <c r="F75" s="441">
        <f t="shared" si="3"/>
        <v>0</v>
      </c>
    </row>
    <row r="76" spans="1:6" ht="12" customHeight="1">
      <c r="A76" s="36">
        <v>14</v>
      </c>
      <c r="B76" s="37"/>
      <c r="C76" s="439"/>
      <c r="D76" s="439"/>
      <c r="E76" s="439"/>
      <c r="F76" s="441">
        <f t="shared" si="3"/>
        <v>0</v>
      </c>
    </row>
    <row r="77" spans="1:6" ht="12.75">
      <c r="A77" s="36">
        <v>15</v>
      </c>
      <c r="B77" s="37"/>
      <c r="C77" s="439"/>
      <c r="D77" s="439"/>
      <c r="E77" s="439"/>
      <c r="F77" s="441">
        <f t="shared" si="3"/>
        <v>0</v>
      </c>
    </row>
    <row r="78" spans="1:16" ht="14.25" customHeight="1">
      <c r="A78" s="38" t="s">
        <v>833</v>
      </c>
      <c r="B78" s="39" t="s">
        <v>834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835</v>
      </c>
      <c r="B79" s="39" t="s">
        <v>836</v>
      </c>
      <c r="C79" s="428">
        <f>C78+C61+C44+C27</f>
        <v>187</v>
      </c>
      <c r="D79" s="428"/>
      <c r="E79" s="428">
        <f>E78+E61+E44+E27</f>
        <v>0</v>
      </c>
      <c r="F79" s="440">
        <f>F78+F61+F44+F27</f>
        <v>187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837</v>
      </c>
      <c r="B80" s="39"/>
      <c r="C80" s="428"/>
      <c r="D80" s="428"/>
      <c r="E80" s="428"/>
      <c r="F80" s="440"/>
    </row>
    <row r="81" spans="1:6" ht="14.25" customHeight="1">
      <c r="A81" s="36" t="s">
        <v>824</v>
      </c>
      <c r="B81" s="40"/>
      <c r="C81" s="428"/>
      <c r="D81" s="428"/>
      <c r="E81" s="428"/>
      <c r="F81" s="440"/>
    </row>
    <row r="82" spans="1:6" ht="12.75">
      <c r="A82" s="36" t="s">
        <v>825</v>
      </c>
      <c r="B82" s="40"/>
      <c r="C82" s="439"/>
      <c r="D82" s="439"/>
      <c r="E82" s="439"/>
      <c r="F82" s="441">
        <f>C82-E82</f>
        <v>0</v>
      </c>
    </row>
    <row r="83" spans="1:6" ht="12.75">
      <c r="A83" s="36" t="s">
        <v>826</v>
      </c>
      <c r="B83" s="40"/>
      <c r="C83" s="439"/>
      <c r="D83" s="439"/>
      <c r="E83" s="439"/>
      <c r="F83" s="441">
        <f aca="true" t="shared" si="4" ref="F83:F96">C83-E83</f>
        <v>0</v>
      </c>
    </row>
    <row r="84" spans="1:6" ht="12.75">
      <c r="A84" s="36" t="s">
        <v>546</v>
      </c>
      <c r="B84" s="40"/>
      <c r="C84" s="439"/>
      <c r="D84" s="439"/>
      <c r="E84" s="439"/>
      <c r="F84" s="441">
        <f t="shared" si="4"/>
        <v>0</v>
      </c>
    </row>
    <row r="85" spans="1:6" ht="12.75">
      <c r="A85" s="36" t="s">
        <v>549</v>
      </c>
      <c r="B85" s="40"/>
      <c r="C85" s="439"/>
      <c r="D85" s="439"/>
      <c r="E85" s="439"/>
      <c r="F85" s="441">
        <f t="shared" si="4"/>
        <v>0</v>
      </c>
    </row>
    <row r="86" spans="1:6" ht="12.75">
      <c r="A86" s="36">
        <v>5</v>
      </c>
      <c r="B86" s="37"/>
      <c r="C86" s="439"/>
      <c r="D86" s="439"/>
      <c r="E86" s="439"/>
      <c r="F86" s="441">
        <f t="shared" si="4"/>
        <v>0</v>
      </c>
    </row>
    <row r="87" spans="1:6" ht="12.75">
      <c r="A87" s="36">
        <v>6</v>
      </c>
      <c r="B87" s="37"/>
      <c r="C87" s="439"/>
      <c r="D87" s="439"/>
      <c r="E87" s="439"/>
      <c r="F87" s="441">
        <f t="shared" si="4"/>
        <v>0</v>
      </c>
    </row>
    <row r="88" spans="1:6" ht="12.75">
      <c r="A88" s="36">
        <v>7</v>
      </c>
      <c r="B88" s="37"/>
      <c r="C88" s="439"/>
      <c r="D88" s="439"/>
      <c r="E88" s="439"/>
      <c r="F88" s="441">
        <f t="shared" si="4"/>
        <v>0</v>
      </c>
    </row>
    <row r="89" spans="1:6" ht="12.75">
      <c r="A89" s="36">
        <v>8</v>
      </c>
      <c r="B89" s="37"/>
      <c r="C89" s="439"/>
      <c r="D89" s="439"/>
      <c r="E89" s="439"/>
      <c r="F89" s="441">
        <f t="shared" si="4"/>
        <v>0</v>
      </c>
    </row>
    <row r="90" spans="1:6" ht="12" customHeight="1">
      <c r="A90" s="36">
        <v>9</v>
      </c>
      <c r="B90" s="37"/>
      <c r="C90" s="439"/>
      <c r="D90" s="439"/>
      <c r="E90" s="439"/>
      <c r="F90" s="441">
        <f t="shared" si="4"/>
        <v>0</v>
      </c>
    </row>
    <row r="91" spans="1:6" ht="12.75">
      <c r="A91" s="36">
        <v>10</v>
      </c>
      <c r="B91" s="37"/>
      <c r="C91" s="439"/>
      <c r="D91" s="439"/>
      <c r="E91" s="439"/>
      <c r="F91" s="441">
        <f t="shared" si="4"/>
        <v>0</v>
      </c>
    </row>
    <row r="92" spans="1:6" ht="12.75">
      <c r="A92" s="36">
        <v>11</v>
      </c>
      <c r="B92" s="37"/>
      <c r="C92" s="439"/>
      <c r="D92" s="439"/>
      <c r="E92" s="439"/>
      <c r="F92" s="441">
        <f t="shared" si="4"/>
        <v>0</v>
      </c>
    </row>
    <row r="93" spans="1:6" ht="12.75">
      <c r="A93" s="36">
        <v>12</v>
      </c>
      <c r="B93" s="37"/>
      <c r="C93" s="439"/>
      <c r="D93" s="439"/>
      <c r="E93" s="439"/>
      <c r="F93" s="441">
        <f t="shared" si="4"/>
        <v>0</v>
      </c>
    </row>
    <row r="94" spans="1:6" ht="12.75">
      <c r="A94" s="36">
        <v>13</v>
      </c>
      <c r="B94" s="37"/>
      <c r="C94" s="439"/>
      <c r="D94" s="439"/>
      <c r="E94" s="439"/>
      <c r="F94" s="441">
        <f t="shared" si="4"/>
        <v>0</v>
      </c>
    </row>
    <row r="95" spans="1:6" ht="12" customHeight="1">
      <c r="A95" s="36">
        <v>14</v>
      </c>
      <c r="B95" s="37"/>
      <c r="C95" s="439"/>
      <c r="D95" s="439"/>
      <c r="E95" s="439"/>
      <c r="F95" s="441">
        <f t="shared" si="4"/>
        <v>0</v>
      </c>
    </row>
    <row r="96" spans="1:6" ht="12.75">
      <c r="A96" s="36">
        <v>15</v>
      </c>
      <c r="B96" s="37"/>
      <c r="C96" s="439"/>
      <c r="D96" s="439"/>
      <c r="E96" s="439"/>
      <c r="F96" s="441">
        <f t="shared" si="4"/>
        <v>0</v>
      </c>
    </row>
    <row r="97" spans="1:16" ht="15" customHeight="1">
      <c r="A97" s="38" t="s">
        <v>561</v>
      </c>
      <c r="B97" s="39" t="s">
        <v>838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828</v>
      </c>
      <c r="B98" s="40"/>
      <c r="C98" s="428"/>
      <c r="D98" s="428"/>
      <c r="E98" s="428"/>
      <c r="F98" s="440"/>
    </row>
    <row r="99" spans="1:6" ht="12.75">
      <c r="A99" s="36" t="s">
        <v>540</v>
      </c>
      <c r="B99" s="40"/>
      <c r="C99" s="439"/>
      <c r="D99" s="439"/>
      <c r="E99" s="439"/>
      <c r="F99" s="441">
        <f>C99-E99</f>
        <v>0</v>
      </c>
    </row>
    <row r="100" spans="1:6" ht="12.75">
      <c r="A100" s="36" t="s">
        <v>543</v>
      </c>
      <c r="B100" s="40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6" t="s">
        <v>546</v>
      </c>
      <c r="B101" s="40"/>
      <c r="C101" s="439"/>
      <c r="D101" s="439"/>
      <c r="E101" s="439"/>
      <c r="F101" s="441">
        <f t="shared" si="5"/>
        <v>0</v>
      </c>
    </row>
    <row r="102" spans="1:6" ht="12.75">
      <c r="A102" s="36" t="s">
        <v>549</v>
      </c>
      <c r="B102" s="40"/>
      <c r="C102" s="439"/>
      <c r="D102" s="439"/>
      <c r="E102" s="439"/>
      <c r="F102" s="441">
        <f t="shared" si="5"/>
        <v>0</v>
      </c>
    </row>
    <row r="103" spans="1:6" ht="12.75">
      <c r="A103" s="36">
        <v>5</v>
      </c>
      <c r="B103" s="37"/>
      <c r="C103" s="439"/>
      <c r="D103" s="439"/>
      <c r="E103" s="439"/>
      <c r="F103" s="441">
        <f t="shared" si="5"/>
        <v>0</v>
      </c>
    </row>
    <row r="104" spans="1:6" ht="12.75">
      <c r="A104" s="36">
        <v>6</v>
      </c>
      <c r="B104" s="37"/>
      <c r="C104" s="439"/>
      <c r="D104" s="439"/>
      <c r="E104" s="439"/>
      <c r="F104" s="441">
        <f t="shared" si="5"/>
        <v>0</v>
      </c>
    </row>
    <row r="105" spans="1:6" ht="12.75">
      <c r="A105" s="36">
        <v>7</v>
      </c>
      <c r="B105" s="37"/>
      <c r="C105" s="439"/>
      <c r="D105" s="439"/>
      <c r="E105" s="439"/>
      <c r="F105" s="441">
        <f t="shared" si="5"/>
        <v>0</v>
      </c>
    </row>
    <row r="106" spans="1:6" ht="12.75">
      <c r="A106" s="36">
        <v>8</v>
      </c>
      <c r="B106" s="37"/>
      <c r="C106" s="439"/>
      <c r="D106" s="439"/>
      <c r="E106" s="439"/>
      <c r="F106" s="441">
        <f t="shared" si="5"/>
        <v>0</v>
      </c>
    </row>
    <row r="107" spans="1:6" ht="12" customHeight="1">
      <c r="A107" s="36">
        <v>9</v>
      </c>
      <c r="B107" s="37"/>
      <c r="C107" s="439"/>
      <c r="D107" s="439"/>
      <c r="E107" s="439"/>
      <c r="F107" s="441">
        <f t="shared" si="5"/>
        <v>0</v>
      </c>
    </row>
    <row r="108" spans="1:6" ht="12.75">
      <c r="A108" s="36">
        <v>10</v>
      </c>
      <c r="B108" s="37"/>
      <c r="C108" s="439"/>
      <c r="D108" s="439"/>
      <c r="E108" s="439"/>
      <c r="F108" s="441">
        <f t="shared" si="5"/>
        <v>0</v>
      </c>
    </row>
    <row r="109" spans="1:6" ht="12.75">
      <c r="A109" s="36">
        <v>11</v>
      </c>
      <c r="B109" s="37"/>
      <c r="C109" s="439"/>
      <c r="D109" s="439"/>
      <c r="E109" s="439"/>
      <c r="F109" s="441">
        <f t="shared" si="5"/>
        <v>0</v>
      </c>
    </row>
    <row r="110" spans="1:6" ht="12.75">
      <c r="A110" s="36">
        <v>12</v>
      </c>
      <c r="B110" s="37"/>
      <c r="C110" s="439"/>
      <c r="D110" s="439"/>
      <c r="E110" s="439"/>
      <c r="F110" s="441">
        <f t="shared" si="5"/>
        <v>0</v>
      </c>
    </row>
    <row r="111" spans="1:6" ht="12.75">
      <c r="A111" s="36">
        <v>13</v>
      </c>
      <c r="B111" s="37"/>
      <c r="C111" s="439"/>
      <c r="D111" s="439"/>
      <c r="E111" s="439"/>
      <c r="F111" s="441">
        <f t="shared" si="5"/>
        <v>0</v>
      </c>
    </row>
    <row r="112" spans="1:6" ht="12" customHeight="1">
      <c r="A112" s="36">
        <v>14</v>
      </c>
      <c r="B112" s="37"/>
      <c r="C112" s="439"/>
      <c r="D112" s="439"/>
      <c r="E112" s="439"/>
      <c r="F112" s="441">
        <f t="shared" si="5"/>
        <v>0</v>
      </c>
    </row>
    <row r="113" spans="1:6" ht="12.75">
      <c r="A113" s="36">
        <v>15</v>
      </c>
      <c r="B113" s="37"/>
      <c r="C113" s="439"/>
      <c r="D113" s="439"/>
      <c r="E113" s="439"/>
      <c r="F113" s="441">
        <f t="shared" si="5"/>
        <v>0</v>
      </c>
    </row>
    <row r="114" spans="1:16" ht="11.25" customHeight="1">
      <c r="A114" s="38" t="s">
        <v>578</v>
      </c>
      <c r="B114" s="39" t="s">
        <v>839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830</v>
      </c>
      <c r="B115" s="40"/>
      <c r="C115" s="428"/>
      <c r="D115" s="428"/>
      <c r="E115" s="428"/>
      <c r="F115" s="440"/>
    </row>
    <row r="116" spans="1:6" ht="12.75">
      <c r="A116" s="36" t="s">
        <v>540</v>
      </c>
      <c r="B116" s="40"/>
      <c r="C116" s="439"/>
      <c r="D116" s="439"/>
      <c r="E116" s="439"/>
      <c r="F116" s="441">
        <f>C116-E116</f>
        <v>0</v>
      </c>
    </row>
    <row r="117" spans="1:6" ht="12.75">
      <c r="A117" s="36" t="s">
        <v>543</v>
      </c>
      <c r="B117" s="40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6" t="s">
        <v>546</v>
      </c>
      <c r="B118" s="40"/>
      <c r="C118" s="439"/>
      <c r="D118" s="439"/>
      <c r="E118" s="439"/>
      <c r="F118" s="441">
        <f t="shared" si="6"/>
        <v>0</v>
      </c>
    </row>
    <row r="119" spans="1:6" ht="12.75">
      <c r="A119" s="36" t="s">
        <v>549</v>
      </c>
      <c r="B119" s="40"/>
      <c r="C119" s="439"/>
      <c r="D119" s="439"/>
      <c r="E119" s="439"/>
      <c r="F119" s="441">
        <f t="shared" si="6"/>
        <v>0</v>
      </c>
    </row>
    <row r="120" spans="1:6" ht="12.75">
      <c r="A120" s="36">
        <v>5</v>
      </c>
      <c r="B120" s="37"/>
      <c r="C120" s="439"/>
      <c r="D120" s="439"/>
      <c r="E120" s="439"/>
      <c r="F120" s="441">
        <f t="shared" si="6"/>
        <v>0</v>
      </c>
    </row>
    <row r="121" spans="1:6" ht="12.75">
      <c r="A121" s="36">
        <v>6</v>
      </c>
      <c r="B121" s="37"/>
      <c r="C121" s="439"/>
      <c r="D121" s="439"/>
      <c r="E121" s="439"/>
      <c r="F121" s="441">
        <f t="shared" si="6"/>
        <v>0</v>
      </c>
    </row>
    <row r="122" spans="1:6" ht="12.75">
      <c r="A122" s="36">
        <v>7</v>
      </c>
      <c r="B122" s="37"/>
      <c r="C122" s="439"/>
      <c r="D122" s="439"/>
      <c r="E122" s="439"/>
      <c r="F122" s="441">
        <f t="shared" si="6"/>
        <v>0</v>
      </c>
    </row>
    <row r="123" spans="1:6" ht="12.75">
      <c r="A123" s="36">
        <v>8</v>
      </c>
      <c r="B123" s="37"/>
      <c r="C123" s="439"/>
      <c r="D123" s="439"/>
      <c r="E123" s="439"/>
      <c r="F123" s="441">
        <f t="shared" si="6"/>
        <v>0</v>
      </c>
    </row>
    <row r="124" spans="1:6" ht="12" customHeight="1">
      <c r="A124" s="36">
        <v>9</v>
      </c>
      <c r="B124" s="37"/>
      <c r="C124" s="439"/>
      <c r="D124" s="439"/>
      <c r="E124" s="439"/>
      <c r="F124" s="441">
        <f t="shared" si="6"/>
        <v>0</v>
      </c>
    </row>
    <row r="125" spans="1:6" ht="12.75">
      <c r="A125" s="36">
        <v>10</v>
      </c>
      <c r="B125" s="37"/>
      <c r="C125" s="439"/>
      <c r="D125" s="439"/>
      <c r="E125" s="439"/>
      <c r="F125" s="441">
        <f t="shared" si="6"/>
        <v>0</v>
      </c>
    </row>
    <row r="126" spans="1:6" ht="12.75">
      <c r="A126" s="36">
        <v>11</v>
      </c>
      <c r="B126" s="37"/>
      <c r="C126" s="439"/>
      <c r="D126" s="439"/>
      <c r="E126" s="439"/>
      <c r="F126" s="441">
        <f t="shared" si="6"/>
        <v>0</v>
      </c>
    </row>
    <row r="127" spans="1:6" ht="12.75">
      <c r="A127" s="36">
        <v>12</v>
      </c>
      <c r="B127" s="37"/>
      <c r="C127" s="439"/>
      <c r="D127" s="439"/>
      <c r="E127" s="439"/>
      <c r="F127" s="441">
        <f t="shared" si="6"/>
        <v>0</v>
      </c>
    </row>
    <row r="128" spans="1:6" ht="12.75">
      <c r="A128" s="36">
        <v>13</v>
      </c>
      <c r="B128" s="37"/>
      <c r="C128" s="439"/>
      <c r="D128" s="439"/>
      <c r="E128" s="439"/>
      <c r="F128" s="441">
        <f t="shared" si="6"/>
        <v>0</v>
      </c>
    </row>
    <row r="129" spans="1:6" ht="12" customHeight="1">
      <c r="A129" s="36">
        <v>14</v>
      </c>
      <c r="B129" s="37"/>
      <c r="C129" s="439"/>
      <c r="D129" s="439"/>
      <c r="E129" s="439"/>
      <c r="F129" s="441">
        <f t="shared" si="6"/>
        <v>0</v>
      </c>
    </row>
    <row r="130" spans="1:6" ht="12.75">
      <c r="A130" s="36">
        <v>15</v>
      </c>
      <c r="B130" s="37"/>
      <c r="C130" s="439"/>
      <c r="D130" s="439"/>
      <c r="E130" s="439"/>
      <c r="F130" s="441">
        <f t="shared" si="6"/>
        <v>0</v>
      </c>
    </row>
    <row r="131" spans="1:16" ht="15.75" customHeight="1">
      <c r="A131" s="38" t="s">
        <v>597</v>
      </c>
      <c r="B131" s="39" t="s">
        <v>840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832</v>
      </c>
      <c r="B132" s="40"/>
      <c r="C132" s="428"/>
      <c r="D132" s="428"/>
      <c r="E132" s="428"/>
      <c r="F132" s="440"/>
    </row>
    <row r="133" spans="1:6" ht="12.75">
      <c r="A133" s="36" t="s">
        <v>859</v>
      </c>
      <c r="B133" s="40"/>
      <c r="C133" s="439">
        <v>25</v>
      </c>
      <c r="D133" s="439"/>
      <c r="E133" s="439"/>
      <c r="F133" s="441">
        <f>C133-E133</f>
        <v>25</v>
      </c>
    </row>
    <row r="134" spans="1:6" ht="12.75">
      <c r="A134" s="36" t="s">
        <v>543</v>
      </c>
      <c r="B134" s="40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6" t="s">
        <v>546</v>
      </c>
      <c r="B135" s="40"/>
      <c r="C135" s="439"/>
      <c r="D135" s="439"/>
      <c r="E135" s="439"/>
      <c r="F135" s="441">
        <f t="shared" si="7"/>
        <v>0</v>
      </c>
    </row>
    <row r="136" spans="1:6" ht="12.75">
      <c r="A136" s="36" t="s">
        <v>549</v>
      </c>
      <c r="B136" s="40"/>
      <c r="C136" s="439"/>
      <c r="D136" s="439"/>
      <c r="E136" s="439"/>
      <c r="F136" s="441">
        <f t="shared" si="7"/>
        <v>0</v>
      </c>
    </row>
    <row r="137" spans="1:6" ht="12.75">
      <c r="A137" s="36">
        <v>5</v>
      </c>
      <c r="B137" s="37"/>
      <c r="C137" s="439"/>
      <c r="D137" s="439"/>
      <c r="E137" s="439"/>
      <c r="F137" s="441">
        <f t="shared" si="7"/>
        <v>0</v>
      </c>
    </row>
    <row r="138" spans="1:6" ht="12.75">
      <c r="A138" s="36">
        <v>6</v>
      </c>
      <c r="B138" s="37"/>
      <c r="C138" s="439"/>
      <c r="D138" s="439"/>
      <c r="E138" s="439"/>
      <c r="F138" s="441">
        <f t="shared" si="7"/>
        <v>0</v>
      </c>
    </row>
    <row r="139" spans="1:6" ht="12.75">
      <c r="A139" s="36">
        <v>7</v>
      </c>
      <c r="B139" s="37"/>
      <c r="C139" s="439"/>
      <c r="D139" s="439"/>
      <c r="E139" s="439"/>
      <c r="F139" s="441">
        <f t="shared" si="7"/>
        <v>0</v>
      </c>
    </row>
    <row r="140" spans="1:6" ht="12.75">
      <c r="A140" s="36">
        <v>8</v>
      </c>
      <c r="B140" s="37"/>
      <c r="C140" s="439"/>
      <c r="D140" s="439"/>
      <c r="E140" s="439"/>
      <c r="F140" s="441">
        <f t="shared" si="7"/>
        <v>0</v>
      </c>
    </row>
    <row r="141" spans="1:6" ht="12" customHeight="1">
      <c r="A141" s="36">
        <v>9</v>
      </c>
      <c r="B141" s="37"/>
      <c r="C141" s="439"/>
      <c r="D141" s="439"/>
      <c r="E141" s="439"/>
      <c r="F141" s="441">
        <f t="shared" si="7"/>
        <v>0</v>
      </c>
    </row>
    <row r="142" spans="1:6" ht="12.75">
      <c r="A142" s="36">
        <v>10</v>
      </c>
      <c r="B142" s="37"/>
      <c r="C142" s="439"/>
      <c r="D142" s="439"/>
      <c r="E142" s="439"/>
      <c r="F142" s="441">
        <f t="shared" si="7"/>
        <v>0</v>
      </c>
    </row>
    <row r="143" spans="1:6" ht="12.75">
      <c r="A143" s="36">
        <v>11</v>
      </c>
      <c r="B143" s="37"/>
      <c r="C143" s="439"/>
      <c r="D143" s="439"/>
      <c r="E143" s="439"/>
      <c r="F143" s="441">
        <f t="shared" si="7"/>
        <v>0</v>
      </c>
    </row>
    <row r="144" spans="1:6" ht="12.75">
      <c r="A144" s="36">
        <v>12</v>
      </c>
      <c r="B144" s="37"/>
      <c r="C144" s="439"/>
      <c r="D144" s="439"/>
      <c r="E144" s="439"/>
      <c r="F144" s="441">
        <f t="shared" si="7"/>
        <v>0</v>
      </c>
    </row>
    <row r="145" spans="1:6" ht="12.75">
      <c r="A145" s="36">
        <v>13</v>
      </c>
      <c r="B145" s="37"/>
      <c r="C145" s="439"/>
      <c r="D145" s="439"/>
      <c r="E145" s="439"/>
      <c r="F145" s="441">
        <f t="shared" si="7"/>
        <v>0</v>
      </c>
    </row>
    <row r="146" spans="1:6" ht="12" customHeight="1">
      <c r="A146" s="36">
        <v>14</v>
      </c>
      <c r="B146" s="37"/>
      <c r="C146" s="439"/>
      <c r="D146" s="439"/>
      <c r="E146" s="439"/>
      <c r="F146" s="441">
        <f t="shared" si="7"/>
        <v>0</v>
      </c>
    </row>
    <row r="147" spans="1:6" ht="12.75">
      <c r="A147" s="36">
        <v>15</v>
      </c>
      <c r="B147" s="37"/>
      <c r="C147" s="439"/>
      <c r="D147" s="439"/>
      <c r="E147" s="439"/>
      <c r="F147" s="441">
        <f t="shared" si="7"/>
        <v>0</v>
      </c>
    </row>
    <row r="148" spans="1:16" ht="17.25" customHeight="1">
      <c r="A148" s="38" t="s">
        <v>833</v>
      </c>
      <c r="B148" s="39" t="s">
        <v>841</v>
      </c>
      <c r="C148" s="428">
        <f>SUM(C133:C147)</f>
        <v>25</v>
      </c>
      <c r="D148" s="428"/>
      <c r="E148" s="428">
        <f>SUM(E133:E147)</f>
        <v>0</v>
      </c>
      <c r="F148" s="440">
        <f>SUM(F133:F147)</f>
        <v>25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842</v>
      </c>
      <c r="B149" s="39" t="s">
        <v>843</v>
      </c>
      <c r="C149" s="428">
        <f>C148+C131+C114+C97</f>
        <v>25</v>
      </c>
      <c r="D149" s="428"/>
      <c r="E149" s="428">
        <f>E148+E131+E114+E97</f>
        <v>0</v>
      </c>
      <c r="F149" s="440">
        <f>F148+F131+F114+F97</f>
        <v>25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865</v>
      </c>
      <c r="B151" s="450"/>
      <c r="C151" s="625"/>
      <c r="D151" s="625"/>
      <c r="E151" s="625"/>
      <c r="F151" s="625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625" t="s">
        <v>851</v>
      </c>
      <c r="D153" s="625"/>
      <c r="E153" s="625"/>
      <c r="F153" s="625"/>
    </row>
    <row r="154" spans="3:5" ht="12.75">
      <c r="C154" s="513"/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2013-11-28T15:36:28Z</dcterms:modified>
  <cp:category/>
  <cp:version/>
  <cp:contentType/>
  <cp:contentStatus/>
</cp:coreProperties>
</file>