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9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IFERROR" hidden="1">#NAME?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<sst xmlns="http://schemas.openxmlformats.org/spreadsheetml/2006/main" count="4318" uniqueCount="999">
  <si>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</si>
  <si>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</si>
  <si>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</si>
  <si>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</si>
  <si>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</si>
  <si>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</si>
  <si>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</si>
  <si>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</si>
  <si>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</si>
  <si>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</si>
  <si>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</si>
  <si>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</si>
  <si>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</si>
  <si>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</si>
  <si>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</si>
  <si>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</si>
  <si>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</si>
  <si>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</si>
  <si>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</si>
  <si>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</si>
  <si>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</si>
  <si>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</si>
  <si>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</si>
  <si>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</si>
  <si>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</si>
  <si>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</si>
  <si>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</si>
  <si>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</si>
  <si>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</si>
  <si>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</si>
  <si>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</si>
  <si>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</si>
  <si>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</si>
  <si>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</si>
  <si>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</si>
  <si>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</si>
  <si>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</si>
  <si>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</si>
  <si>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</si>
  <si>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</si>
  <si>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</si>
  <si>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</si>
  <si>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</si>
  <si>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</si>
  <si>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</si>
  <si>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</si>
  <si>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</si>
  <si>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</si>
  <si>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</si>
  <si>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</si>
  <si>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</si>
  <si>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</si>
  <si>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</si>
  <si>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</si>
  <si>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</si>
  <si>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</si>
  <si>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</si>
  <si>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</si>
  <si>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</si>
  <si>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</si>
  <si>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</si>
  <si>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</si>
  <si>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</si>
  <si>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</si>
  <si>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</si>
  <si>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</si>
  <si>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</si>
  <si>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</si>
  <si>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</si>
  <si>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</si>
  <si>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</si>
  <si>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</si>
  <si>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</si>
  <si>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</si>
  <si>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</si>
  <si>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</si>
  <si>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</si>
  <si>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</si>
  <si>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</si>
  <si>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</si>
  <si>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</si>
  <si>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</si>
  <si>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</si>
  <si>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</si>
  <si>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</si>
  <si>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</si>
  <si>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</si>
  <si>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</si>
  <si>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</si>
  <si>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</si>
  <si>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</si>
  <si>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</si>
  <si>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</si>
  <si>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</si>
  <si>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</si>
  <si>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</si>
  <si>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</si>
  <si>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</si>
  <si>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</si>
  <si>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</si>
  <si>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</si>
  <si>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</si>
  <si>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</si>
  <si>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</si>
  <si>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</si>
  <si>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</si>
  <si>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</si>
  <si>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</si>
  <si>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</si>
  <si>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</si>
  <si>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</si>
  <si>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</si>
  <si>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</si>
  <si>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</si>
  <si>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</si>
  <si>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</si>
  <si>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</si>
  <si>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</si>
  <si>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</si>
  <si>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</si>
  <si>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</si>
  <si>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</si>
  <si>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</si>
  <si>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</si>
  <si>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</si>
  <si>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</si>
  <si>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</si>
  <si>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</si>
  <si>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</si>
  <si>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</si>
  <si>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</si>
  <si>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</si>
  <si>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</si>
  <si>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</si>
  <si>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</si>
  <si>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</si>
  <si>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</si>
  <si>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</si>
  <si>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</si>
  <si>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</si>
  <si>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</si>
  <si>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</si>
  <si>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</si>
  <si>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</si>
  <si>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</si>
  <si>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</si>
  <si>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</si>
  <si>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</si>
  <si>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</si>
  <si>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</si>
  <si>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</si>
  <si>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</si>
  <si>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</si>
  <si>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</si>
  <si>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</si>
  <si>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</si>
  <si>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</si>
  <si>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</si>
  <si>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</si>
  <si>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</si>
  <si>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</si>
  <si>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</si>
  <si>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</si>
  <si>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</si>
  <si>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</si>
  <si>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</si>
  <si>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</si>
  <si>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</si>
  <si>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</si>
  <si>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</si>
  <si>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</si>
  <si>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</si>
  <si>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</si>
  <si>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</si>
  <si>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</si>
  <si>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</si>
  <si>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</si>
  <si>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</si>
  <si>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</si>
  <si>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</si>
  <si>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</si>
  <si>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</si>
  <si>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</si>
  <si>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</si>
  <si>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</si>
  <si>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</si>
  <si>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</si>
  <si>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</si>
  <si>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</si>
  <si>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</si>
  <si>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</si>
  <si>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</si>
  <si>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</si>
  <si>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</si>
  <si>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</si>
  <si>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</si>
  <si>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</si>
  <si>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</si>
  <si>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</si>
  <si>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</si>
  <si>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</si>
  <si>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</si>
  <si>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</si>
  <si>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</si>
  <si>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</si>
  <si>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</si>
  <si>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</si>
  <si>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</si>
  <si>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</si>
  <si>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</si>
  <si>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</si>
  <si>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</si>
  <si>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</si>
  <si>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</si>
  <si>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</si>
  <si>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</si>
  <si>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</si>
  <si>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</si>
  <si>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</si>
  <si>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</si>
  <si>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</si>
  <si>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</si>
  <si>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</si>
  <si>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</si>
  <si>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</si>
  <si>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</si>
  <si>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</si>
  <si>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</si>
  <si>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</si>
  <si>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</si>
  <si>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</si>
  <si>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</si>
  <si>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</si>
  <si>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</si>
  <si>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</si>
  <si>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</si>
  <si>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</si>
  <si>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</si>
  <si>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</si>
  <si>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</si>
  <si>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</si>
  <si>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</si>
  <si>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</si>
  <si>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</si>
  <si>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</si>
  <si>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</si>
  <si>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</si>
  <si>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</si>
  <si>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</si>
  <si>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</si>
  <si>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</si>
  <si>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</si>
  <si>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</si>
  <si>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</si>
  <si>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</si>
  <si>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</si>
  <si>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</si>
  <si>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</si>
  <si>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</si>
  <si>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</si>
  <si>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</si>
  <si>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</si>
  <si>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</si>
  <si>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</si>
  <si>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</si>
  <si>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</si>
  <si>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</si>
  <si>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</si>
  <si>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</si>
  <si>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</si>
  <si>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</si>
  <si>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</si>
  <si>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</si>
  <si>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</si>
  <si>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</si>
  <si>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</si>
  <si>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</si>
  <si>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</si>
  <si>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</si>
  <si>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</si>
  <si>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</si>
  <si>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</si>
  <si>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</si>
  <si>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</si>
  <si>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</si>
  <si>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</si>
  <si>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</si>
  <si>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</si>
  <si>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</si>
  <si>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</si>
  <si>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</si>
  <si>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</si>
  <si>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</si>
  <si>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</si>
  <si>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</si>
  <si>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</si>
  <si>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</si>
  <si>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</si>
  <si>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</si>
  <si>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</si>
  <si>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</si>
  <si>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</si>
  <si>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</si>
  <si>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</si>
  <si>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</si>
  <si>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</si>
  <si>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</si>
  <si>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</si>
  <si>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</si>
  <si>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</si>
  <si>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</si>
  <si>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</si>
  <si>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</si>
  <si>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</si>
  <si>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</si>
  <si>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</si>
  <si>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</si>
  <si>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</si>
  <si>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</si>
  <si>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</si>
  <si>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</si>
  <si>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</si>
  <si>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</si>
  <si>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</si>
  <si>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</si>
  <si>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</si>
  <si>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</si>
  <si>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</si>
  <si>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</si>
  <si>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</si>
  <si>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</si>
  <si>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</si>
  <si>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</si>
  <si>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</si>
  <si>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</si>
  <si>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</si>
  <si>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</si>
  <si>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</si>
  <si>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</si>
  <si>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</si>
  <si>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</si>
  <si>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</si>
  <si>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</si>
  <si>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</si>
  <si>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</si>
  <si>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</si>
  <si>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</si>
  <si>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</si>
  <si>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</si>
  <si>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</si>
  <si>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</si>
  <si>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</si>
  <si>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</si>
  <si>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</si>
  <si>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</si>
  <si>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</si>
  <si>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</si>
  <si>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</si>
  <si>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</si>
  <si>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</si>
  <si>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</si>
  <si>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</si>
  <si>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</si>
  <si>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</si>
  <si>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</si>
  <si>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</si>
  <si>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</si>
  <si>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</si>
  <si>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</si>
  <si>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</si>
  <si>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</si>
  <si>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</si>
  <si>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</si>
  <si>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</si>
  <si>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</si>
  <si>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</si>
  <si>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</si>
  <si>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</si>
  <si>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</si>
  <si>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</si>
  <si>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</si>
  <si>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</si>
  <si>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</si>
  <si>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</si>
  <si>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</si>
  <si>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</si>
  <si>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</si>
  <si>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</si>
  <si>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</si>
  <si>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</si>
  <si>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</si>
  <si>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</si>
  <si>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</si>
  <si>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</si>
  <si>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</si>
  <si>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</si>
  <si>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</si>
  <si>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</si>
  <si>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</si>
  <si>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</si>
  <si>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</si>
  <si>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</si>
  <si>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</si>
  <si>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</si>
  <si>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</si>
  <si>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</si>
  <si>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</si>
  <si>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</si>
  <si>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</si>
  <si>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</si>
  <si>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</si>
  <si>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</si>
  <si>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</si>
  <si>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</si>
  <si>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</si>
  <si>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</si>
  <si>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</si>
  <si>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</si>
  <si>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</si>
  <si>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</si>
  <si>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</si>
  <si>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</si>
  <si>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</si>
  <si>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</si>
  <si>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</si>
  <si>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</si>
  <si>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</si>
  <si>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</si>
  <si>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</si>
  <si>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</si>
  <si>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</si>
  <si>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</si>
  <si>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</si>
  <si>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</si>
  <si>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</si>
  <si>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</si>
  <si>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</si>
  <si>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</si>
  <si>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</si>
  <si>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</si>
  <si>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</si>
  <si>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</si>
  <si>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</si>
  <si>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</si>
  <si>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</si>
  <si>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</si>
  <si>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</si>
  <si>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</si>
  <si>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</si>
  <si>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</si>
  <si>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</si>
  <si>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</si>
  <si>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</si>
  <si>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</si>
  <si>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</si>
  <si>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</si>
  <si>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</si>
  <si>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</si>
  <si>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</si>
  <si>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</si>
  <si>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</si>
  <si>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</si>
  <si>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</si>
  <si>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</si>
  <si>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</si>
  <si>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</si>
  <si>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</si>
  <si>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</si>
  <si>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</si>
  <si>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</si>
  <si>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</si>
  <si>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</si>
  <si>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</si>
  <si>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</si>
  <si>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</si>
  <si>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</si>
  <si>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</si>
  <si>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</si>
  <si>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</si>
  <si>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</si>
  <si>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</si>
  <si>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</si>
  <si>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</si>
  <si>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</si>
  <si>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</si>
  <si>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</si>
  <si>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</si>
  <si>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</si>
  <si>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</si>
  <si>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</si>
  <si>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</si>
  <si>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</si>
  <si>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</si>
  <si>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</si>
  <si>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</si>
  <si>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</si>
  <si>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</si>
  <si>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</si>
  <si>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</si>
  <si>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</si>
  <si>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</si>
  <si>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</si>
  <si>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</si>
  <si>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</si>
  <si>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</si>
  <si>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</si>
  <si>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</si>
  <si>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</si>
  <si>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</si>
  <si>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</si>
  <si>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</si>
  <si>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</si>
  <si>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</si>
  <si>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</si>
  <si>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</si>
  <si>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</si>
  <si>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</si>
  <si>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</si>
  <si>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</si>
  <si>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</si>
  <si>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</si>
  <si>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</si>
  <si>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</si>
  <si>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</si>
  <si>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</si>
  <si>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</si>
  <si>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</si>
  <si>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</si>
  <si>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</si>
  <si>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</si>
  <si>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</si>
  <si>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</si>
  <si>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</si>
  <si>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</si>
  <si>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</si>
  <si>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</si>
  <si>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</si>
  <si>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</si>
  <si>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</si>
  <si>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</si>
  <si>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</si>
  <si>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</si>
  <si>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</si>
  <si>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</si>
  <si>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</si>
  <si>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</si>
  <si>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</si>
  <si>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</si>
  <si>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</si>
  <si>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</si>
  <si>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</si>
  <si>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</si>
  <si>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</si>
  <si>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</si>
  <si>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</si>
  <si>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</si>
  <si>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</si>
  <si>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</si>
  <si>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</si>
  <si>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</si>
  <si>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</si>
  <si>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</si>
  <si>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</si>
  <si>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</si>
  <si>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</si>
  <si>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</si>
  <si>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</si>
  <si>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</si>
  <si>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</si>
  <si>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</si>
  <si>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</si>
  <si>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</si>
  <si>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</si>
  <si>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</si>
  <si>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</si>
  <si>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</si>
  <si>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</si>
  <si>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</si>
  <si>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</si>
  <si>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</si>
  <si>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</si>
  <si>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</si>
  <si>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</si>
  <si>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</si>
  <si>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</si>
  <si>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</si>
  <si>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</si>
  <si>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</si>
  <si>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</si>
  <si>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</si>
  <si>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</si>
  <si>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</si>
  <si>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</si>
  <si>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</si>
  <si>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</si>
  <si>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</si>
  <si>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</si>
  <si>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</si>
  <si>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</si>
  <si>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</si>
  <si>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</si>
  <si>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</si>
  <si>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</si>
  <si>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</si>
  <si>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</si>
  <si>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</si>
  <si>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</si>
  <si>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</si>
  <si>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</si>
  <si>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</si>
  <si>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</si>
  <si>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</si>
  <si>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</si>
  <si>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</si>
  <si>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</si>
  <si>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</si>
  <si>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</si>
  <si>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</si>
  <si>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</si>
  <si>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</si>
  <si>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</si>
  <si>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</si>
  <si>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</si>
  <si>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</si>
  <si>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</si>
  <si>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</si>
  <si>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</si>
  <si>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</si>
  <si>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</si>
  <si>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</si>
  <si>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</si>
  <si>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</si>
  <si>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</si>
  <si>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</si>
  <si>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</si>
  <si>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</si>
  <si>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</si>
  <si>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</si>
  <si>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</si>
  <si>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</si>
  <si>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</si>
  <si>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</si>
  <si>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</si>
  <si>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</si>
  <si>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</si>
  <si>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</si>
  <si>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</si>
  <si>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</si>
  <si>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</si>
  <si>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</si>
  <si>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</si>
  <si>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</si>
  <si>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</si>
  <si>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</si>
  <si>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</si>
  <si>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</si>
  <si>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</si>
  <si>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</si>
  <si>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</si>
  <si>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</si>
  <si>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</si>
  <si>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</si>
  <si>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</si>
  <si>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</si>
  <si>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</si>
  <si>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</si>
  <si>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</si>
  <si>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</si>
  <si>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</si>
  <si>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</si>
  <si>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</si>
  <si>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</si>
  <si>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</si>
  <si>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</si>
  <si>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</si>
  <si>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</si>
  <si>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</si>
  <si>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</si>
  <si>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</si>
  <si>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</si>
  <si>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</si>
  <si>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</si>
  <si>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</si>
  <si>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</si>
  <si>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</si>
  <si>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</si>
  <si>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</si>
  <si>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</si>
  <si>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</si>
  <si>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</si>
  <si>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</si>
  <si>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</si>
  <si>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</si>
  <si>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</si>
  <si>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</si>
  <si>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</si>
  <si>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</si>
  <si>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</si>
  <si>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</si>
  <si>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</si>
  <si>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</si>
  <si>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</si>
  <si>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</si>
  <si>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</si>
  <si>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</si>
  <si>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</si>
  <si>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</si>
  <si>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</si>
  <si>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</si>
  <si>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</si>
  <si>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</si>
  <si>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</si>
  <si>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</si>
  <si>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</si>
  <si>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</si>
  <si>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</si>
  <si>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</si>
  <si>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</si>
  <si>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</si>
  <si>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</si>
  <si>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</si>
  <si>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</si>
  <si>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</si>
  <si>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</si>
  <si>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</si>
  <si>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</si>
  <si>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</si>
  <si>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</si>
  <si>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</si>
  <si>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</si>
  <si>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</si>
  <si>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</si>
  <si>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</si>
  <si>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</si>
  <si>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</si>
  <si>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</si>
  <si>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</si>
  <si>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</si>
  <si>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</si>
  <si>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</si>
  <si>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</si>
  <si>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</si>
  <si>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</si>
  <si>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</si>
  <si>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</si>
  <si>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</si>
  <si>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</si>
  <si>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</si>
  <si>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</si>
  <si>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</si>
  <si>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</si>
  <si>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</si>
  <si>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</si>
  <si>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</si>
  <si>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</si>
  <si>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</si>
  <si>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</si>
  <si>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</si>
  <si>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</si>
  <si>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</si>
  <si>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</si>
  <si>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</si>
  <si>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</si>
  <si>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</si>
  <si>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</si>
  <si>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</si>
  <si>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</si>
  <si>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</si>
  <si>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</si>
  <si>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</si>
  <si>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</si>
  <si>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</si>
  <si>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</si>
  <si>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</si>
  <si>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</si>
  <si>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</si>
  <si>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</si>
  <si>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</si>
  <si>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</si>
  <si>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</si>
  <si>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</si>
  <si>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</si>
  <si>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</si>
  <si>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</si>
  <si>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</si>
  <si>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</si>
  <si>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</si>
  <si>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</si>
  <si>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</si>
  <si>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</si>
  <si>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</si>
  <si>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</si>
  <si>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</si>
  <si>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</si>
  <si>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</si>
  <si>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</si>
  <si>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</si>
  <si>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</si>
  <si>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</si>
  <si>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</si>
  <si>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</si>
  <si>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</si>
  <si>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</si>
  <si>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</si>
  <si>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</si>
  <si>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</si>
  <si>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</si>
  <si>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</si>
  <si>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</si>
  <si>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</si>
  <si>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</si>
  <si>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</si>
  <si>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</si>
  <si>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</si>
  <si>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</si>
  <si>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</si>
  <si>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</si>
  <si>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</si>
  <si>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</si>
  <si>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</si>
  <si>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</si>
  <si>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</si>
  <si>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</si>
  <si>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</si>
  <si>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</si>
  <si>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</si>
  <si>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</si>
  <si>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</si>
  <si>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</si>
  <si>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</si>
  <si>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</si>
  <si>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</si>
  <si>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</si>
  <si>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</si>
  <si>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</si>
  <si>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</si>
  <si>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</si>
  <si>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</si>
  <si>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</si>
  <si>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</si>
  <si>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</si>
  <si>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</si>
  <si>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</si>
  <si>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</si>
  <si>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</si>
  <si>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</si>
  <si>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</si>
  <si>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</si>
  <si>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</si>
  <si>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</si>
  <si>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</si>
  <si>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</si>
  <si>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</si>
  <si>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</si>
  <si>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</si>
  <si>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</si>
  <si>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</si>
  <si>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</si>
  <si>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</si>
  <si>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</si>
  <si>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</si>
  <si>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</si>
  <si>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</si>
  <si>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</si>
  <si>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</si>
  <si>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</si>
  <si>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</si>
  <si>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</si>
  <si>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</si>
  <si>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</si>
  <si>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</si>
  <si>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</si>
  <si>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</si>
  <si>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</si>
  <si>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</si>
  <si>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</si>
  <si>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</si>
  <si>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</si>
  <si>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</si>
  <si>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</si>
  <si>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</si>
  <si>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</si>
  <si>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</si>
  <si>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</si>
  <si>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</si>
  <si>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</si>
  <si>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</si>
  <si>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</si>
  <si>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</si>
  <si>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</si>
  <si>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</si>
  <si>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</si>
  <si>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</si>
  <si>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</si>
  <si>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</si>
  <si>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</si>
  <si>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</si>
  <si>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</si>
  <si>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</si>
  <si>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</si>
  <si>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</si>
  <si>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</si>
  <si>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</si>
  <si>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</si>
  <si>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</si>
  <si>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</si>
  <si>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</si>
  <si>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</si>
  <si>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</si>
  <si>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</si>
  <si>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</si>
  <si>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</si>
  <si>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</si>
  <si>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</si>
  <si>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</si>
  <si>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</si>
  <si>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</si>
  <si>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</si>
  <si>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</si>
  <si>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</si>
  <si>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</si>
  <si>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</si>
  <si>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</si>
  <si>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</si>
  <si>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</si>
  <si>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</si>
  <si>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</si>
  <si>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</si>
  <si>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</si>
  <si>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</si>
  <si>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</si>
  <si>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</si>
  <si>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</si>
  <si>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</si>
  <si>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</si>
  <si>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</si>
  <si>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</si>
  <si>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</si>
  <si>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</si>
  <si>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</si>
  <si>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</si>
  <si>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</si>
  <si>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</si>
  <si>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</si>
  <si>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</si>
  <si>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</si>
  <si>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</si>
  <si>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</si>
  <si>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</si>
  <si>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</si>
  <si>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</si>
  <si>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</si>
  <si>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</si>
  <si>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</si>
  <si>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</si>
  <si>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</si>
  <si>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</si>
  <si>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</si>
  <si>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</si>
  <si>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</si>
  <si>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</si>
  <si>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</si>
  <si>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</si>
  <si>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</si>
  <si>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</si>
  <si>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</si>
  <si>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</si>
  <si>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</si>
  <si>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</si>
  <si>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</si>
  <si>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</si>
  <si>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</si>
  <si>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</si>
  <si>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</si>
  <si>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</si>
  <si>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</si>
  <si>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</si>
  <si>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</si>
  <si>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</si>
  <si>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</si>
  <si>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</si>
  <si>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</si>
  <si>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</si>
  <si>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</si>
  <si>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</si>
  <si>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</si>
  <si>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</si>
  <si>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</si>
  <si>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</si>
  <si>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</si>
  <si>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</si>
  <si>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</si>
  <si>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</si>
  <si>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Нео Лондон Капитал АД</t>
  </si>
  <si>
    <t>0884274451</t>
  </si>
  <si>
    <t>гр. София, район Витоша, п.код 1618, бул. "Братя Бъкстон" 40</t>
  </si>
  <si>
    <t>info@neolondoncapital.com</t>
  </si>
  <si>
    <t>Християн Дънков</t>
  </si>
  <si>
    <t>Премиер Фонд АДСИЦ</t>
  </si>
</sst>
</file>

<file path=xl/styles.xml><?xml version="1.0" encoding="utf-8"?>
<styleSheet xmlns="http://schemas.openxmlformats.org/spreadsheetml/2006/main">
  <numFmts count="56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_ * #,##0_)_ ;_ * \(#,##0\)_ ;_ * &quot;-&quot;_)_ ;_ @_ "/>
    <numFmt numFmtId="165" formatCode="_ * #,##0.00_)_ ;_ * \(#,##0.00\)_ ;_ * &quot;-&quot;??_)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.&quot;;\-#,##0\ &quot;лв.&quot;"/>
    <numFmt numFmtId="175" formatCode="#,##0\ &quot;лв.&quot;;[Red]\-#,##0\ &quot;лв.&quot;"/>
    <numFmt numFmtId="176" formatCode="#,##0.00\ &quot;лв.&quot;;\-#,##0.00\ &quot;лв.&quot;"/>
    <numFmt numFmtId="177" formatCode="#,##0.00\ &quot;лв.&quot;;[Red]\-#,##0.00\ &quot;лв.&quot;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_-* #,##0.00\ &quot;лв.&quot;_-;\-* #,##0.00\ &quot;лв.&quot;_-;_-* &quot;-&quot;??\ &quot;лв.&quot;_-;_-@_-"/>
    <numFmt numFmtId="181" formatCode="_-* #,##0.00\ _л_в_._-;\-* #,##0.00\ _л_в_._-;_-* &quot;-&quot;??\ _л_в_.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dd/m/yyyy\ &quot;г.&quot;;@"/>
    <numFmt numFmtId="191" formatCode="dd/mm/yyyy;@"/>
    <numFmt numFmtId="192" formatCode="[$-809]dd\ mmmm\ yyyy"/>
    <numFmt numFmtId="193" formatCode="dd/mm/yy;@"/>
    <numFmt numFmtId="194" formatCode="#,##0.00_ ;[Red]\-#,##0.00\ "/>
    <numFmt numFmtId="195" formatCode="0.0%"/>
    <numFmt numFmtId="196" formatCode="#,##0.000"/>
    <numFmt numFmtId="197" formatCode="#,##0.0000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3" fontId="10" fillId="36" borderId="0" xfId="0" applyNumberFormat="1" applyFont="1" applyFill="1" applyAlignment="1">
      <alignment/>
    </xf>
    <xf numFmtId="19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1" fontId="23" fillId="34" borderId="14" xfId="66" applyNumberFormat="1" applyFont="1" applyFill="1" applyBorder="1" applyAlignment="1" applyProtection="1">
      <alignment horizontal="right" vertical="top" wrapText="1"/>
      <protection locked="0"/>
    </xf>
    <xf numFmtId="41" fontId="23" fillId="34" borderId="14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9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44196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44285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Гюляй Рахман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43831</v>
      </c>
    </row>
    <row r="10" spans="1:2" ht="15.75">
      <c r="A10" s="7" t="s">
        <v>2</v>
      </c>
      <c r="B10" s="576">
        <v>44196</v>
      </c>
    </row>
    <row r="11" spans="1:2" ht="15.75">
      <c r="A11" s="7" t="s">
        <v>977</v>
      </c>
      <c r="B11" s="576">
        <v>44285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993</v>
      </c>
    </row>
    <row r="15" spans="1:2" ht="15.75">
      <c r="A15" s="10" t="s">
        <v>969</v>
      </c>
      <c r="B15" s="577" t="s">
        <v>976</v>
      </c>
    </row>
    <row r="16" spans="1:2" ht="15.75">
      <c r="A16" s="7" t="s">
        <v>3</v>
      </c>
      <c r="B16" s="575">
        <v>203039149</v>
      </c>
    </row>
    <row r="17" spans="1:2" ht="15.75">
      <c r="A17" s="7" t="s">
        <v>920</v>
      </c>
      <c r="B17" s="575" t="s">
        <v>997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995</v>
      </c>
    </row>
    <row r="20" spans="1:2" ht="15.75">
      <c r="A20" s="7" t="s">
        <v>5</v>
      </c>
      <c r="B20" s="575" t="s">
        <v>995</v>
      </c>
    </row>
    <row r="21" spans="1:2" ht="15.75">
      <c r="A21" s="10" t="s">
        <v>6</v>
      </c>
      <c r="B21" s="577" t="s">
        <v>994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7" t="s">
        <v>996</v>
      </c>
    </row>
    <row r="24" spans="1:2" ht="15.75">
      <c r="A24" s="10" t="s">
        <v>918</v>
      </c>
      <c r="B24" s="688" t="s">
        <v>989</v>
      </c>
    </row>
    <row r="25" spans="1:2" ht="15.75">
      <c r="A25" s="7" t="s">
        <v>921</v>
      </c>
      <c r="B25" s="689" t="s">
        <v>990</v>
      </c>
    </row>
    <row r="26" spans="1:2" ht="15.75">
      <c r="A26" s="10" t="s">
        <v>970</v>
      </c>
      <c r="B26" s="577" t="s">
        <v>991</v>
      </c>
    </row>
    <row r="27" spans="1:2" ht="15.75">
      <c r="A27" s="10" t="s">
        <v>971</v>
      </c>
      <c r="B27" s="577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01.01.2020 г. до 31.12.2020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58650</v>
      </c>
      <c r="D6" s="673">
        <f aca="true" t="shared" si="0" ref="D6:D15">C6-E6</f>
        <v>0</v>
      </c>
      <c r="E6" s="672">
        <f>'1-Баланс'!G95</f>
        <v>58650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18161</v>
      </c>
      <c r="D7" s="673">
        <f t="shared" si="0"/>
        <v>8166</v>
      </c>
      <c r="E7" s="672">
        <f>'1-Баланс'!G18</f>
        <v>9995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521</v>
      </c>
      <c r="D8" s="673">
        <f t="shared" si="0"/>
        <v>8</v>
      </c>
      <c r="E8" s="672">
        <f>ABS('2-Отчет за доходите'!C44)-ABS('2-Отчет за доходите'!G44)</f>
        <v>513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3</v>
      </c>
      <c r="D9" s="673">
        <f t="shared" si="0"/>
        <v>0</v>
      </c>
      <c r="E9" s="672">
        <f>'3-Отчет за паричния поток'!C45</f>
        <v>3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24</v>
      </c>
      <c r="D10" s="673">
        <f t="shared" si="0"/>
        <v>0</v>
      </c>
      <c r="E10" s="672">
        <f>'3-Отчет за паричния поток'!C46</f>
        <v>24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18161</v>
      </c>
      <c r="D11" s="673">
        <f t="shared" si="0"/>
        <v>0</v>
      </c>
      <c r="E11" s="672">
        <f>'4-Отчет за собствения капитал'!L34</f>
        <v>18161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10278</v>
      </c>
      <c r="D12" s="673">
        <f t="shared" si="0"/>
        <v>0</v>
      </c>
      <c r="E12" s="672">
        <f>'Справка 5'!C27+'Справка 5'!C97</f>
        <v>10278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0.02868784758548538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0.012867692459680407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0.008883205456095482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1.35496866606983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2.2397363465160076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2.2397363465160076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2.218785310734463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0.0011299435028248588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0.5145415664260893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2.229447717636694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0.6903495311167946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2789</v>
      </c>
      <c r="E21" s="696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0.15357083861020868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0.9213742979848034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14.517389745428469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79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79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79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79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79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79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79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79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79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79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79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79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79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79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79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79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79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79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79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79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10278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79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10278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79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79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79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79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79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79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79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79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79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79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10278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79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79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79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79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800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79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800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79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79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79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11078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79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79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79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79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79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79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79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79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79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48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79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22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79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352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79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79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79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79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79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445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79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47103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79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79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79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47103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79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79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79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47103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79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79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79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79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79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79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79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47572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79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58650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79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79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79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79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79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79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79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79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79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79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79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79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79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79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79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6646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79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6646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79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79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79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521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79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79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7167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79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18161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79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79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79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79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79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79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17991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79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79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17991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79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79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79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1258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79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79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19249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79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79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2036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79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19204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79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79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8126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79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79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11049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79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79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79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79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79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79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21240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79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79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79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79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21240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79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58650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79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79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67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79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79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41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79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7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79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79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79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0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79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79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79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115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79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1996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79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79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79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123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79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2119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79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2234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79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793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79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79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79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2234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79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793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79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280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79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79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280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79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79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513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79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79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513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79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3027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79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79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79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79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79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79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79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79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74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79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79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80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79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79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2873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79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3027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79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3027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79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79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79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79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3027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79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79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79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79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79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3027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79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65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79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-62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79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4462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79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-43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79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79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79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79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79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79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-5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79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4417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79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79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79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-900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79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2128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79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134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79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-12457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79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3280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79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79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79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79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-7815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79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79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79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22493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79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-17800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79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79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-1261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79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79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-13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79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3419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79">
        <f t="shared" si="20"/>
        <v>44196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21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79">
        <f t="shared" si="20"/>
        <v>44196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3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79">
        <f t="shared" si="20"/>
        <v>44196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24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79">
        <f t="shared" si="20"/>
        <v>44196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24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79">
        <f t="shared" si="20"/>
        <v>44196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79">
        <f aca="true" t="shared" si="23" ref="C218:C281">endDate</f>
        <v>44196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79">
        <f t="shared" si="23"/>
        <v>44196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79">
        <f t="shared" si="23"/>
        <v>44196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79">
        <f t="shared" si="23"/>
        <v>44196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79">
        <f t="shared" si="23"/>
        <v>44196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79">
        <f t="shared" si="23"/>
        <v>44196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79">
        <f t="shared" si="23"/>
        <v>44196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79">
        <f t="shared" si="23"/>
        <v>44196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79">
        <f t="shared" si="23"/>
        <v>44196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79">
        <f t="shared" si="23"/>
        <v>44196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79">
        <f t="shared" si="23"/>
        <v>44196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79">
        <f t="shared" si="23"/>
        <v>44196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79">
        <f t="shared" si="23"/>
        <v>44196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79">
        <f t="shared" si="23"/>
        <v>44196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79">
        <f t="shared" si="23"/>
        <v>44196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79">
        <f t="shared" si="23"/>
        <v>44196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79">
        <f t="shared" si="23"/>
        <v>44196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79">
        <f t="shared" si="23"/>
        <v>44196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79">
        <f t="shared" si="23"/>
        <v>44196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79">
        <f t="shared" si="23"/>
        <v>44196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79">
        <f t="shared" si="23"/>
        <v>44196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79">
        <f t="shared" si="23"/>
        <v>44196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79">
        <f t="shared" si="23"/>
        <v>44196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79">
        <f t="shared" si="23"/>
        <v>44196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79">
        <f t="shared" si="23"/>
        <v>44196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79">
        <f t="shared" si="23"/>
        <v>44196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79">
        <f t="shared" si="23"/>
        <v>44196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79">
        <f t="shared" si="23"/>
        <v>44196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79">
        <f t="shared" si="23"/>
        <v>44196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79">
        <f t="shared" si="23"/>
        <v>44196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79">
        <f t="shared" si="23"/>
        <v>44196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79">
        <f t="shared" si="23"/>
        <v>44196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79">
        <f t="shared" si="23"/>
        <v>44196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79">
        <f t="shared" si="23"/>
        <v>44196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79">
        <f t="shared" si="23"/>
        <v>44196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79">
        <f t="shared" si="23"/>
        <v>44196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79">
        <f t="shared" si="23"/>
        <v>44196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79">
        <f t="shared" si="23"/>
        <v>44196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79">
        <f t="shared" si="23"/>
        <v>44196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79">
        <f t="shared" si="23"/>
        <v>44196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79">
        <f t="shared" si="23"/>
        <v>44196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79">
        <f t="shared" si="23"/>
        <v>44196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79">
        <f t="shared" si="23"/>
        <v>44196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79">
        <f t="shared" si="23"/>
        <v>44196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79">
        <f t="shared" si="23"/>
        <v>44196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79">
        <f t="shared" si="23"/>
        <v>44196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79">
        <f t="shared" si="23"/>
        <v>44196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79">
        <f t="shared" si="23"/>
        <v>44196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79">
        <f t="shared" si="23"/>
        <v>44196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79">
        <f t="shared" si="23"/>
        <v>44196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79">
        <f t="shared" si="23"/>
        <v>44196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79">
        <f t="shared" si="23"/>
        <v>44196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79">
        <f t="shared" si="23"/>
        <v>44196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79">
        <f t="shared" si="23"/>
        <v>44196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79">
        <f t="shared" si="23"/>
        <v>44196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79">
        <f t="shared" si="23"/>
        <v>44196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79">
        <f t="shared" si="23"/>
        <v>44196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79">
        <f t="shared" si="23"/>
        <v>44196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79">
        <f t="shared" si="23"/>
        <v>44196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79">
        <f t="shared" si="23"/>
        <v>44196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79">
        <f t="shared" si="23"/>
        <v>44196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79">
        <f t="shared" si="23"/>
        <v>44196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79">
        <f t="shared" si="23"/>
        <v>44196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79">
        <f t="shared" si="23"/>
        <v>44196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79">
        <f aca="true" t="shared" si="26" ref="C282:C345">endDate</f>
        <v>44196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79">
        <f t="shared" si="26"/>
        <v>44196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79">
        <f t="shared" si="26"/>
        <v>44196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79">
        <f t="shared" si="26"/>
        <v>44196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79">
        <f t="shared" si="26"/>
        <v>44196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79">
        <f t="shared" si="26"/>
        <v>44196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79">
        <f t="shared" si="26"/>
        <v>44196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79">
        <f t="shared" si="26"/>
        <v>44196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79">
        <f t="shared" si="26"/>
        <v>44196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999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79">
        <f t="shared" si="26"/>
        <v>44196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79">
        <f t="shared" si="26"/>
        <v>44196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999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79">
        <f t="shared" si="26"/>
        <v>44196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79">
        <f t="shared" si="26"/>
        <v>44196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79">
        <f t="shared" si="26"/>
        <v>44196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79">
        <f t="shared" si="26"/>
        <v>44196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79">
        <f t="shared" si="26"/>
        <v>44196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79">
        <f t="shared" si="26"/>
        <v>44196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79">
        <f t="shared" si="26"/>
        <v>44196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79">
        <f t="shared" si="26"/>
        <v>44196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79">
        <f t="shared" si="26"/>
        <v>44196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79">
        <f t="shared" si="26"/>
        <v>44196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1998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79">
        <f t="shared" si="26"/>
        <v>44196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79">
        <f t="shared" si="26"/>
        <v>44196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79">
        <f t="shared" si="26"/>
        <v>44196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1998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79">
        <f t="shared" si="26"/>
        <v>44196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79">
        <f t="shared" si="26"/>
        <v>44196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79">
        <f t="shared" si="26"/>
        <v>44196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79">
        <f t="shared" si="26"/>
        <v>44196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79">
        <f t="shared" si="26"/>
        <v>44196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79">
        <f t="shared" si="26"/>
        <v>44196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79">
        <f t="shared" si="26"/>
        <v>44196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79">
        <f t="shared" si="26"/>
        <v>44196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79">
        <f t="shared" si="26"/>
        <v>44196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79">
        <f t="shared" si="26"/>
        <v>44196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79">
        <f t="shared" si="26"/>
        <v>44196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79">
        <f t="shared" si="26"/>
        <v>44196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79">
        <f t="shared" si="26"/>
        <v>44196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79">
        <f t="shared" si="26"/>
        <v>44196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79">
        <f t="shared" si="26"/>
        <v>44196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79">
        <f t="shared" si="26"/>
        <v>44196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79">
        <f t="shared" si="26"/>
        <v>44196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79">
        <f t="shared" si="26"/>
        <v>44196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79">
        <f t="shared" si="26"/>
        <v>44196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79">
        <f t="shared" si="26"/>
        <v>44196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79">
        <f t="shared" si="26"/>
        <v>44196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79">
        <f t="shared" si="26"/>
        <v>44196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79">
        <f t="shared" si="26"/>
        <v>44196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79">
        <f t="shared" si="26"/>
        <v>44196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79">
        <f t="shared" si="26"/>
        <v>44196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79">
        <f t="shared" si="26"/>
        <v>44196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79">
        <f t="shared" si="26"/>
        <v>44196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79">
        <f t="shared" si="26"/>
        <v>44196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79">
        <f t="shared" si="26"/>
        <v>44196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79">
        <f t="shared" si="26"/>
        <v>44196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79">
        <f t="shared" si="26"/>
        <v>44196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79">
        <f t="shared" si="26"/>
        <v>44196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79">
        <f t="shared" si="26"/>
        <v>44196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79">
        <f t="shared" si="26"/>
        <v>44196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79">
        <f t="shared" si="26"/>
        <v>44196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79">
        <f t="shared" si="26"/>
        <v>44196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79">
        <f t="shared" si="26"/>
        <v>44196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79">
        <f t="shared" si="26"/>
        <v>44196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79">
        <f t="shared" si="26"/>
        <v>44196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79">
        <f t="shared" si="26"/>
        <v>44196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79">
        <f aca="true" t="shared" si="29" ref="C346:C409">endDate</f>
        <v>44196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79">
        <f t="shared" si="29"/>
        <v>44196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79">
        <f t="shared" si="29"/>
        <v>44196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79">
        <f t="shared" si="29"/>
        <v>44196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79">
        <f t="shared" si="29"/>
        <v>44196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6646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79">
        <f t="shared" si="29"/>
        <v>44196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79">
        <f t="shared" si="29"/>
        <v>44196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79">
        <f t="shared" si="29"/>
        <v>44196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79">
        <f t="shared" si="29"/>
        <v>44196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6646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79">
        <f t="shared" si="29"/>
        <v>44196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521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79">
        <f t="shared" si="29"/>
        <v>44196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-999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79">
        <f t="shared" si="29"/>
        <v>44196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79">
        <f t="shared" si="29"/>
        <v>44196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-999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79">
        <f t="shared" si="29"/>
        <v>44196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-70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79">
        <f t="shared" si="29"/>
        <v>44196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79">
        <f t="shared" si="29"/>
        <v>44196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79">
        <f t="shared" si="29"/>
        <v>44196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79">
        <f t="shared" si="29"/>
        <v>44196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79">
        <f t="shared" si="29"/>
        <v>44196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79">
        <f t="shared" si="29"/>
        <v>44196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79">
        <f t="shared" si="29"/>
        <v>44196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79">
        <f t="shared" si="29"/>
        <v>44196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79">
        <f t="shared" si="29"/>
        <v>44196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6098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79">
        <f t="shared" si="29"/>
        <v>44196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79">
        <f t="shared" si="29"/>
        <v>44196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79">
        <f t="shared" si="29"/>
        <v>44196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6098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79">
        <f t="shared" si="29"/>
        <v>44196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79">
        <f t="shared" si="29"/>
        <v>44196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79">
        <f t="shared" si="29"/>
        <v>44196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79">
        <f t="shared" si="29"/>
        <v>44196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79">
        <f t="shared" si="29"/>
        <v>44196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79">
        <f t="shared" si="29"/>
        <v>44196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79">
        <f t="shared" si="29"/>
        <v>44196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79">
        <f t="shared" si="29"/>
        <v>44196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79">
        <f t="shared" si="29"/>
        <v>44196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79">
        <f t="shared" si="29"/>
        <v>44196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70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79">
        <f t="shared" si="29"/>
        <v>44196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79">
        <f t="shared" si="29"/>
        <v>44196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79">
        <f t="shared" si="29"/>
        <v>44196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79">
        <f t="shared" si="29"/>
        <v>44196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79">
        <f t="shared" si="29"/>
        <v>44196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79">
        <f t="shared" si="29"/>
        <v>44196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79">
        <f t="shared" si="29"/>
        <v>44196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79">
        <f t="shared" si="29"/>
        <v>44196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79">
        <f t="shared" si="29"/>
        <v>44196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70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79">
        <f t="shared" si="29"/>
        <v>44196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79">
        <f t="shared" si="29"/>
        <v>44196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79">
        <f t="shared" si="29"/>
        <v>44196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70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79">
        <f t="shared" si="29"/>
        <v>44196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79">
        <f t="shared" si="29"/>
        <v>44196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79">
        <f t="shared" si="29"/>
        <v>44196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79">
        <f t="shared" si="29"/>
        <v>44196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79">
        <f t="shared" si="29"/>
        <v>44196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79">
        <f t="shared" si="29"/>
        <v>44196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79">
        <f t="shared" si="29"/>
        <v>44196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79">
        <f t="shared" si="29"/>
        <v>44196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79">
        <f t="shared" si="29"/>
        <v>44196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79">
        <f t="shared" si="29"/>
        <v>44196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79">
        <f t="shared" si="29"/>
        <v>44196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79">
        <f t="shared" si="29"/>
        <v>44196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79">
        <f t="shared" si="29"/>
        <v>44196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79">
        <f t="shared" si="29"/>
        <v>44196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79">
        <f t="shared" si="29"/>
        <v>44196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79">
        <f t="shared" si="29"/>
        <v>44196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79">
        <f aca="true" t="shared" si="32" ref="C410:C459">endDate</f>
        <v>44196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79">
        <f t="shared" si="32"/>
        <v>44196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79">
        <f t="shared" si="32"/>
        <v>44196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79">
        <f t="shared" si="32"/>
        <v>44196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79">
        <f t="shared" si="32"/>
        <v>44196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79">
        <f t="shared" si="32"/>
        <v>44196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79">
        <f t="shared" si="32"/>
        <v>44196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17640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79">
        <f t="shared" si="32"/>
        <v>44196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79">
        <f t="shared" si="32"/>
        <v>44196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79">
        <f t="shared" si="32"/>
        <v>44196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79">
        <f t="shared" si="32"/>
        <v>44196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17640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79">
        <f t="shared" si="32"/>
        <v>44196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521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79">
        <f t="shared" si="32"/>
        <v>44196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79">
        <f t="shared" si="32"/>
        <v>44196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79">
        <f t="shared" si="32"/>
        <v>44196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79">
        <f t="shared" si="32"/>
        <v>44196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79">
        <f t="shared" si="32"/>
        <v>44196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79">
        <f t="shared" si="32"/>
        <v>44196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79">
        <f t="shared" si="32"/>
        <v>44196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79">
        <f t="shared" si="32"/>
        <v>44196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79">
        <f t="shared" si="32"/>
        <v>44196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79">
        <f t="shared" si="32"/>
        <v>44196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79">
        <f t="shared" si="32"/>
        <v>44196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79">
        <f t="shared" si="32"/>
        <v>44196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79">
        <f t="shared" si="32"/>
        <v>44196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18161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79">
        <f t="shared" si="32"/>
        <v>44196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79">
        <f t="shared" si="32"/>
        <v>44196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79">
        <f t="shared" si="32"/>
        <v>44196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18161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79">
        <f t="shared" si="32"/>
        <v>44196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79">
        <f t="shared" si="32"/>
        <v>44196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79">
        <f t="shared" si="32"/>
        <v>44196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79">
        <f t="shared" si="32"/>
        <v>44196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79">
        <f t="shared" si="32"/>
        <v>44196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79">
        <f t="shared" si="32"/>
        <v>44196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79">
        <f t="shared" si="32"/>
        <v>44196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79">
        <f t="shared" si="32"/>
        <v>44196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79">
        <f t="shared" si="32"/>
        <v>44196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79">
        <f t="shared" si="32"/>
        <v>44196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79">
        <f t="shared" si="32"/>
        <v>44196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79">
        <f t="shared" si="32"/>
        <v>44196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79">
        <f t="shared" si="32"/>
        <v>44196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79">
        <f t="shared" si="32"/>
        <v>44196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79">
        <f t="shared" si="32"/>
        <v>44196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79">
        <f t="shared" si="32"/>
        <v>44196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79">
        <f t="shared" si="32"/>
        <v>44196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79">
        <f t="shared" si="32"/>
        <v>44196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79">
        <f t="shared" si="32"/>
        <v>44196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79">
        <f t="shared" si="32"/>
        <v>44196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79">
        <f t="shared" si="32"/>
        <v>44196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79">
        <f t="shared" si="32"/>
        <v>44196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79">
        <f aca="true" t="shared" si="35" ref="C461:C524">endDate</f>
        <v>44196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79">
        <f t="shared" si="35"/>
        <v>44196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79">
        <f t="shared" si="35"/>
        <v>44196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79">
        <f t="shared" si="35"/>
        <v>44196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79">
        <f t="shared" si="35"/>
        <v>44196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79">
        <f t="shared" si="35"/>
        <v>44196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79">
        <f t="shared" si="35"/>
        <v>44196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79">
        <f t="shared" si="35"/>
        <v>44196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79">
        <f t="shared" si="35"/>
        <v>44196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79">
        <f t="shared" si="35"/>
        <v>44196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79">
        <f t="shared" si="35"/>
        <v>44196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79">
        <f t="shared" si="35"/>
        <v>44196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79">
        <f t="shared" si="35"/>
        <v>44196</v>
      </c>
      <c r="D473" s="105" t="s">
        <v>555</v>
      </c>
      <c r="E473" s="494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79">
        <f t="shared" si="35"/>
        <v>44196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79">
        <f t="shared" si="35"/>
        <v>44196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79">
        <f t="shared" si="35"/>
        <v>44196</v>
      </c>
      <c r="D476" s="105" t="s">
        <v>560</v>
      </c>
      <c r="E476" s="494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79">
        <f t="shared" si="35"/>
        <v>44196</v>
      </c>
      <c r="D477" s="105" t="s">
        <v>562</v>
      </c>
      <c r="E477" s="494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79">
        <f t="shared" si="35"/>
        <v>44196</v>
      </c>
      <c r="D478" s="105" t="s">
        <v>563</v>
      </c>
      <c r="E478" s="494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79">
        <f t="shared" si="35"/>
        <v>44196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79">
        <f t="shared" si="35"/>
        <v>44196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79">
        <f t="shared" si="35"/>
        <v>44196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79">
        <f t="shared" si="35"/>
        <v>44196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79">
        <f t="shared" si="35"/>
        <v>44196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79">
        <f t="shared" si="35"/>
        <v>44196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79">
        <f t="shared" si="35"/>
        <v>44196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79">
        <f t="shared" si="35"/>
        <v>44196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79">
        <f t="shared" si="35"/>
        <v>44196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79">
        <f t="shared" si="35"/>
        <v>44196</v>
      </c>
      <c r="D488" s="105" t="s">
        <v>578</v>
      </c>
      <c r="E488" s="494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79">
        <f t="shared" si="35"/>
        <v>44196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79">
        <f t="shared" si="35"/>
        <v>44196</v>
      </c>
      <c r="D490" s="105" t="s">
        <v>583</v>
      </c>
      <c r="E490" s="494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79">
        <f t="shared" si="35"/>
        <v>44196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79">
        <f t="shared" si="35"/>
        <v>44196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79">
        <f t="shared" si="35"/>
        <v>44196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79">
        <f t="shared" si="35"/>
        <v>44196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79">
        <f t="shared" si="35"/>
        <v>44196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79">
        <f t="shared" si="35"/>
        <v>44196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79">
        <f t="shared" si="35"/>
        <v>44196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79">
        <f t="shared" si="35"/>
        <v>44196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79">
        <f t="shared" si="35"/>
        <v>44196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79">
        <f t="shared" si="35"/>
        <v>44196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79">
        <f t="shared" si="35"/>
        <v>44196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79">
        <f t="shared" si="35"/>
        <v>44196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79">
        <f t="shared" si="35"/>
        <v>44196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79">
        <f t="shared" si="35"/>
        <v>44196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79">
        <f t="shared" si="35"/>
        <v>44196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79">
        <f t="shared" si="35"/>
        <v>44196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79">
        <f t="shared" si="35"/>
        <v>44196</v>
      </c>
      <c r="D507" s="105" t="s">
        <v>562</v>
      </c>
      <c r="E507" s="494">
        <v>2</v>
      </c>
      <c r="F507" s="105" t="s">
        <v>561</v>
      </c>
      <c r="H507" s="105">
        <f>'Справка 6'!E29</f>
        <v>10278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79">
        <f t="shared" si="35"/>
        <v>44196</v>
      </c>
      <c r="D508" s="105" t="s">
        <v>563</v>
      </c>
      <c r="E508" s="494">
        <v>2</v>
      </c>
      <c r="F508" s="105" t="s">
        <v>108</v>
      </c>
      <c r="H508" s="105">
        <f>'Справка 6'!E30</f>
        <v>10278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79">
        <f t="shared" si="35"/>
        <v>44196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79">
        <f t="shared" si="35"/>
        <v>44196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79">
        <f t="shared" si="35"/>
        <v>44196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79">
        <f t="shared" si="35"/>
        <v>44196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79">
        <f t="shared" si="35"/>
        <v>44196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79">
        <f t="shared" si="35"/>
        <v>44196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79">
        <f t="shared" si="35"/>
        <v>44196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79">
        <f t="shared" si="35"/>
        <v>44196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79">
        <f t="shared" si="35"/>
        <v>44196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79">
        <f t="shared" si="35"/>
        <v>44196</v>
      </c>
      <c r="D518" s="105" t="s">
        <v>578</v>
      </c>
      <c r="E518" s="494">
        <v>2</v>
      </c>
      <c r="F518" s="105" t="s">
        <v>827</v>
      </c>
      <c r="H518" s="105">
        <f>'Справка 6'!E40</f>
        <v>10278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79">
        <f t="shared" si="35"/>
        <v>44196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79">
        <f t="shared" si="35"/>
        <v>44196</v>
      </c>
      <c r="D520" s="105" t="s">
        <v>583</v>
      </c>
      <c r="E520" s="494">
        <v>2</v>
      </c>
      <c r="F520" s="105" t="s">
        <v>582</v>
      </c>
      <c r="H520" s="105">
        <f>'Справка 6'!E42</f>
        <v>10278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79">
        <f t="shared" si="35"/>
        <v>44196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79">
        <f t="shared" si="35"/>
        <v>44196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79">
        <f t="shared" si="35"/>
        <v>44196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79">
        <f t="shared" si="35"/>
        <v>44196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79">
        <f aca="true" t="shared" si="38" ref="C525:C588">endDate</f>
        <v>44196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79">
        <f t="shared" si="38"/>
        <v>44196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79">
        <f t="shared" si="38"/>
        <v>44196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79">
        <f t="shared" si="38"/>
        <v>44196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79">
        <f t="shared" si="38"/>
        <v>44196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79">
        <f t="shared" si="38"/>
        <v>44196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79">
        <f t="shared" si="38"/>
        <v>44196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79">
        <f t="shared" si="38"/>
        <v>44196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79">
        <f t="shared" si="38"/>
        <v>44196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79">
        <f t="shared" si="38"/>
        <v>44196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79">
        <f t="shared" si="38"/>
        <v>44196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79">
        <f t="shared" si="38"/>
        <v>44196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79">
        <f t="shared" si="38"/>
        <v>44196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79">
        <f t="shared" si="38"/>
        <v>44196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79">
        <f t="shared" si="38"/>
        <v>44196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79">
        <f t="shared" si="38"/>
        <v>44196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79">
        <f t="shared" si="38"/>
        <v>44196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79">
        <f t="shared" si="38"/>
        <v>44196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79">
        <f t="shared" si="38"/>
        <v>44196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79">
        <f t="shared" si="38"/>
        <v>44196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79">
        <f t="shared" si="38"/>
        <v>44196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79">
        <f t="shared" si="38"/>
        <v>44196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79">
        <f t="shared" si="38"/>
        <v>44196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79">
        <f t="shared" si="38"/>
        <v>44196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79">
        <f t="shared" si="38"/>
        <v>44196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79">
        <f t="shared" si="38"/>
        <v>44196</v>
      </c>
      <c r="D550" s="105" t="s">
        <v>583</v>
      </c>
      <c r="E550" s="494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79">
        <f t="shared" si="38"/>
        <v>44196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79">
        <f t="shared" si="38"/>
        <v>44196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79">
        <f t="shared" si="38"/>
        <v>44196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79">
        <f t="shared" si="38"/>
        <v>44196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79">
        <f t="shared" si="38"/>
        <v>44196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79">
        <f t="shared" si="38"/>
        <v>44196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79">
        <f t="shared" si="38"/>
        <v>44196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79">
        <f t="shared" si="38"/>
        <v>44196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79">
        <f t="shared" si="38"/>
        <v>44196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79">
        <f t="shared" si="38"/>
        <v>44196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79">
        <f t="shared" si="38"/>
        <v>44196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79">
        <f t="shared" si="38"/>
        <v>44196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79">
        <f t="shared" si="38"/>
        <v>44196</v>
      </c>
      <c r="D563" s="105" t="s">
        <v>555</v>
      </c>
      <c r="E563" s="494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79">
        <f t="shared" si="38"/>
        <v>44196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79">
        <f t="shared" si="38"/>
        <v>44196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79">
        <f t="shared" si="38"/>
        <v>44196</v>
      </c>
      <c r="D566" s="105" t="s">
        <v>560</v>
      </c>
      <c r="E566" s="494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79">
        <f t="shared" si="38"/>
        <v>44196</v>
      </c>
      <c r="D567" s="105" t="s">
        <v>562</v>
      </c>
      <c r="E567" s="494">
        <v>4</v>
      </c>
      <c r="F567" s="105" t="s">
        <v>561</v>
      </c>
      <c r="H567" s="105">
        <f>'Справка 6'!G29</f>
        <v>10278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79">
        <f t="shared" si="38"/>
        <v>44196</v>
      </c>
      <c r="D568" s="105" t="s">
        <v>563</v>
      </c>
      <c r="E568" s="494">
        <v>4</v>
      </c>
      <c r="F568" s="105" t="s">
        <v>108</v>
      </c>
      <c r="H568" s="105">
        <f>'Справка 6'!G30</f>
        <v>10278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79">
        <f t="shared" si="38"/>
        <v>44196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79">
        <f t="shared" si="38"/>
        <v>44196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79">
        <f t="shared" si="38"/>
        <v>44196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79">
        <f t="shared" si="38"/>
        <v>44196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79">
        <f t="shared" si="38"/>
        <v>44196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79">
        <f t="shared" si="38"/>
        <v>44196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79">
        <f t="shared" si="38"/>
        <v>44196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79">
        <f t="shared" si="38"/>
        <v>44196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79">
        <f t="shared" si="38"/>
        <v>44196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79">
        <f t="shared" si="38"/>
        <v>44196</v>
      </c>
      <c r="D578" s="105" t="s">
        <v>578</v>
      </c>
      <c r="E578" s="494">
        <v>4</v>
      </c>
      <c r="F578" s="105" t="s">
        <v>827</v>
      </c>
      <c r="H578" s="105">
        <f>'Справка 6'!G40</f>
        <v>10278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79">
        <f t="shared" si="38"/>
        <v>44196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79">
        <f t="shared" si="38"/>
        <v>44196</v>
      </c>
      <c r="D580" s="105" t="s">
        <v>583</v>
      </c>
      <c r="E580" s="494">
        <v>4</v>
      </c>
      <c r="F580" s="105" t="s">
        <v>582</v>
      </c>
      <c r="H580" s="105">
        <f>'Справка 6'!G42</f>
        <v>10278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79">
        <f t="shared" si="38"/>
        <v>44196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79">
        <f t="shared" si="38"/>
        <v>44196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79">
        <f t="shared" si="38"/>
        <v>44196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79">
        <f t="shared" si="38"/>
        <v>44196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79">
        <f t="shared" si="38"/>
        <v>44196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79">
        <f t="shared" si="38"/>
        <v>44196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79">
        <f t="shared" si="38"/>
        <v>44196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79">
        <f t="shared" si="38"/>
        <v>44196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79">
        <f aca="true" t="shared" si="41" ref="C589:C652">endDate</f>
        <v>44196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79">
        <f t="shared" si="41"/>
        <v>44196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79">
        <f t="shared" si="41"/>
        <v>44196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79">
        <f t="shared" si="41"/>
        <v>44196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79">
        <f t="shared" si="41"/>
        <v>44196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79">
        <f t="shared" si="41"/>
        <v>44196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79">
        <f t="shared" si="41"/>
        <v>44196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79">
        <f t="shared" si="41"/>
        <v>44196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79">
        <f t="shared" si="41"/>
        <v>44196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79">
        <f t="shared" si="41"/>
        <v>44196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79">
        <f t="shared" si="41"/>
        <v>44196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79">
        <f t="shared" si="41"/>
        <v>44196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79">
        <f t="shared" si="41"/>
        <v>44196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79">
        <f t="shared" si="41"/>
        <v>44196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79">
        <f t="shared" si="41"/>
        <v>44196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79">
        <f t="shared" si="41"/>
        <v>44196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79">
        <f t="shared" si="41"/>
        <v>44196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79">
        <f t="shared" si="41"/>
        <v>44196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79">
        <f t="shared" si="41"/>
        <v>44196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79">
        <f t="shared" si="41"/>
        <v>44196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79">
        <f t="shared" si="41"/>
        <v>44196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79">
        <f t="shared" si="41"/>
        <v>44196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79">
        <f t="shared" si="41"/>
        <v>44196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79">
        <f t="shared" si="41"/>
        <v>44196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79">
        <f t="shared" si="41"/>
        <v>44196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79">
        <f t="shared" si="41"/>
        <v>44196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79">
        <f t="shared" si="41"/>
        <v>44196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79">
        <f t="shared" si="41"/>
        <v>44196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79">
        <f t="shared" si="41"/>
        <v>44196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79">
        <f t="shared" si="41"/>
        <v>44196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79">
        <f t="shared" si="41"/>
        <v>44196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79">
        <f t="shared" si="41"/>
        <v>44196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79">
        <f t="shared" si="41"/>
        <v>44196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79">
        <f t="shared" si="41"/>
        <v>44196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79">
        <f t="shared" si="41"/>
        <v>44196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79">
        <f t="shared" si="41"/>
        <v>44196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79">
        <f t="shared" si="41"/>
        <v>44196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79">
        <f t="shared" si="41"/>
        <v>44196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79">
        <f t="shared" si="41"/>
        <v>44196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79">
        <f t="shared" si="41"/>
        <v>44196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79">
        <f t="shared" si="41"/>
        <v>44196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79">
        <f t="shared" si="41"/>
        <v>44196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79">
        <f t="shared" si="41"/>
        <v>44196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79">
        <f t="shared" si="41"/>
        <v>44196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79">
        <f t="shared" si="41"/>
        <v>44196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79">
        <f t="shared" si="41"/>
        <v>44196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79">
        <f t="shared" si="41"/>
        <v>44196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79">
        <f t="shared" si="41"/>
        <v>44196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79">
        <f t="shared" si="41"/>
        <v>44196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79">
        <f t="shared" si="41"/>
        <v>44196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79">
        <f t="shared" si="41"/>
        <v>44196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79">
        <f t="shared" si="41"/>
        <v>44196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79">
        <f t="shared" si="41"/>
        <v>44196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79">
        <f t="shared" si="41"/>
        <v>44196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79">
        <f t="shared" si="41"/>
        <v>44196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79">
        <f t="shared" si="41"/>
        <v>44196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79">
        <f t="shared" si="41"/>
        <v>44196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79">
        <f t="shared" si="41"/>
        <v>44196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79">
        <f t="shared" si="41"/>
        <v>44196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79">
        <f t="shared" si="41"/>
        <v>44196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79">
        <f t="shared" si="41"/>
        <v>44196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79">
        <f t="shared" si="41"/>
        <v>44196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79">
        <f t="shared" si="41"/>
        <v>44196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79">
        <f t="shared" si="41"/>
        <v>44196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79">
        <f aca="true" t="shared" si="44" ref="C653:C716">endDate</f>
        <v>44196</v>
      </c>
      <c r="D653" s="105" t="s">
        <v>555</v>
      </c>
      <c r="E653" s="494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79">
        <f t="shared" si="44"/>
        <v>44196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79">
        <f t="shared" si="44"/>
        <v>44196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79">
        <f t="shared" si="44"/>
        <v>44196</v>
      </c>
      <c r="D656" s="105" t="s">
        <v>560</v>
      </c>
      <c r="E656" s="494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79">
        <f t="shared" si="44"/>
        <v>44196</v>
      </c>
      <c r="D657" s="105" t="s">
        <v>562</v>
      </c>
      <c r="E657" s="494">
        <v>7</v>
      </c>
      <c r="F657" s="105" t="s">
        <v>561</v>
      </c>
      <c r="H657" s="105">
        <f>'Справка 6'!J29</f>
        <v>10278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79">
        <f t="shared" si="44"/>
        <v>44196</v>
      </c>
      <c r="D658" s="105" t="s">
        <v>563</v>
      </c>
      <c r="E658" s="494">
        <v>7</v>
      </c>
      <c r="F658" s="105" t="s">
        <v>108</v>
      </c>
      <c r="H658" s="105">
        <f>'Справка 6'!J30</f>
        <v>10278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79">
        <f t="shared" si="44"/>
        <v>44196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79">
        <f t="shared" si="44"/>
        <v>44196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79">
        <f t="shared" si="44"/>
        <v>44196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79">
        <f t="shared" si="44"/>
        <v>44196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79">
        <f t="shared" si="44"/>
        <v>44196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79">
        <f t="shared" si="44"/>
        <v>44196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79">
        <f t="shared" si="44"/>
        <v>44196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79">
        <f t="shared" si="44"/>
        <v>44196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79">
        <f t="shared" si="44"/>
        <v>44196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79">
        <f t="shared" si="44"/>
        <v>44196</v>
      </c>
      <c r="D668" s="105" t="s">
        <v>578</v>
      </c>
      <c r="E668" s="494">
        <v>7</v>
      </c>
      <c r="F668" s="105" t="s">
        <v>827</v>
      </c>
      <c r="H668" s="105">
        <f>'Справка 6'!J40</f>
        <v>10278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79">
        <f t="shared" si="44"/>
        <v>44196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79">
        <f t="shared" si="44"/>
        <v>44196</v>
      </c>
      <c r="D670" s="105" t="s">
        <v>583</v>
      </c>
      <c r="E670" s="494">
        <v>7</v>
      </c>
      <c r="F670" s="105" t="s">
        <v>582</v>
      </c>
      <c r="H670" s="105">
        <f>'Справка 6'!J42</f>
        <v>10278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79">
        <f t="shared" si="44"/>
        <v>44196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79">
        <f t="shared" si="44"/>
        <v>44196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79">
        <f t="shared" si="44"/>
        <v>44196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79">
        <f t="shared" si="44"/>
        <v>44196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79">
        <f t="shared" si="44"/>
        <v>44196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79">
        <f t="shared" si="44"/>
        <v>44196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79">
        <f t="shared" si="44"/>
        <v>44196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79">
        <f t="shared" si="44"/>
        <v>44196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79">
        <f t="shared" si="44"/>
        <v>44196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79">
        <f t="shared" si="44"/>
        <v>44196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79">
        <f t="shared" si="44"/>
        <v>44196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79">
        <f t="shared" si="44"/>
        <v>44196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79">
        <f t="shared" si="44"/>
        <v>44196</v>
      </c>
      <c r="D683" s="105" t="s">
        <v>555</v>
      </c>
      <c r="E683" s="494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79">
        <f t="shared" si="44"/>
        <v>44196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79">
        <f t="shared" si="44"/>
        <v>44196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79">
        <f t="shared" si="44"/>
        <v>44196</v>
      </c>
      <c r="D686" s="105" t="s">
        <v>560</v>
      </c>
      <c r="E686" s="494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79">
        <f t="shared" si="44"/>
        <v>44196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79">
        <f t="shared" si="44"/>
        <v>44196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79">
        <f t="shared" si="44"/>
        <v>44196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79">
        <f t="shared" si="44"/>
        <v>44196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79">
        <f t="shared" si="44"/>
        <v>44196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79">
        <f t="shared" si="44"/>
        <v>44196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79">
        <f t="shared" si="44"/>
        <v>44196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79">
        <f t="shared" si="44"/>
        <v>44196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79">
        <f t="shared" si="44"/>
        <v>44196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79">
        <f t="shared" si="44"/>
        <v>44196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79">
        <f t="shared" si="44"/>
        <v>44196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79">
        <f t="shared" si="44"/>
        <v>44196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79">
        <f t="shared" si="44"/>
        <v>44196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79">
        <f t="shared" si="44"/>
        <v>44196</v>
      </c>
      <c r="D700" s="105" t="s">
        <v>583</v>
      </c>
      <c r="E700" s="494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79">
        <f t="shared" si="44"/>
        <v>44196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79">
        <f t="shared" si="44"/>
        <v>44196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79">
        <f t="shared" si="44"/>
        <v>44196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79">
        <f t="shared" si="44"/>
        <v>44196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79">
        <f t="shared" si="44"/>
        <v>44196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79">
        <f t="shared" si="44"/>
        <v>44196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79">
        <f t="shared" si="44"/>
        <v>44196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79">
        <f t="shared" si="44"/>
        <v>44196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79">
        <f t="shared" si="44"/>
        <v>44196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79">
        <f t="shared" si="44"/>
        <v>44196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79">
        <f t="shared" si="44"/>
        <v>44196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79">
        <f t="shared" si="44"/>
        <v>44196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79">
        <f t="shared" si="44"/>
        <v>44196</v>
      </c>
      <c r="D713" s="105" t="s">
        <v>555</v>
      </c>
      <c r="E713" s="494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79">
        <f t="shared" si="44"/>
        <v>44196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79">
        <f t="shared" si="44"/>
        <v>44196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79">
        <f t="shared" si="44"/>
        <v>44196</v>
      </c>
      <c r="D716" s="105" t="s">
        <v>560</v>
      </c>
      <c r="E716" s="494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79">
        <f aca="true" t="shared" si="47" ref="C717:C780">endDate</f>
        <v>44196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79">
        <f t="shared" si="47"/>
        <v>44196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79">
        <f t="shared" si="47"/>
        <v>44196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79">
        <f t="shared" si="47"/>
        <v>44196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79">
        <f t="shared" si="47"/>
        <v>44196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79">
        <f t="shared" si="47"/>
        <v>44196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79">
        <f t="shared" si="47"/>
        <v>44196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79">
        <f t="shared" si="47"/>
        <v>44196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79">
        <f t="shared" si="47"/>
        <v>44196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79">
        <f t="shared" si="47"/>
        <v>44196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79">
        <f t="shared" si="47"/>
        <v>44196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79">
        <f t="shared" si="47"/>
        <v>44196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79">
        <f t="shared" si="47"/>
        <v>44196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79">
        <f t="shared" si="47"/>
        <v>44196</v>
      </c>
      <c r="D730" s="105" t="s">
        <v>583</v>
      </c>
      <c r="E730" s="494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79">
        <f t="shared" si="47"/>
        <v>44196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79">
        <f t="shared" si="47"/>
        <v>44196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79">
        <f t="shared" si="47"/>
        <v>44196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79">
        <f t="shared" si="47"/>
        <v>44196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79">
        <f t="shared" si="47"/>
        <v>44196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79">
        <f t="shared" si="47"/>
        <v>44196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79">
        <f t="shared" si="47"/>
        <v>44196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79">
        <f t="shared" si="47"/>
        <v>44196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79">
        <f t="shared" si="47"/>
        <v>44196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79">
        <f t="shared" si="47"/>
        <v>44196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79">
        <f t="shared" si="47"/>
        <v>44196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79">
        <f t="shared" si="47"/>
        <v>44196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79">
        <f t="shared" si="47"/>
        <v>44196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79">
        <f t="shared" si="47"/>
        <v>44196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79">
        <f t="shared" si="47"/>
        <v>44196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79">
        <f t="shared" si="47"/>
        <v>44196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79">
        <f t="shared" si="47"/>
        <v>44196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79">
        <f t="shared" si="47"/>
        <v>44196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79">
        <f t="shared" si="47"/>
        <v>44196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79">
        <f t="shared" si="47"/>
        <v>44196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79">
        <f t="shared" si="47"/>
        <v>44196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79">
        <f t="shared" si="47"/>
        <v>44196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79">
        <f t="shared" si="47"/>
        <v>44196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79">
        <f t="shared" si="47"/>
        <v>44196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79">
        <f t="shared" si="47"/>
        <v>44196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79">
        <f t="shared" si="47"/>
        <v>44196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79">
        <f t="shared" si="47"/>
        <v>44196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79">
        <f t="shared" si="47"/>
        <v>44196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79">
        <f t="shared" si="47"/>
        <v>44196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79">
        <f t="shared" si="47"/>
        <v>44196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79">
        <f t="shared" si="47"/>
        <v>44196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79">
        <f t="shared" si="47"/>
        <v>44196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79">
        <f t="shared" si="47"/>
        <v>44196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79">
        <f t="shared" si="47"/>
        <v>44196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79">
        <f t="shared" si="47"/>
        <v>44196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79">
        <f t="shared" si="47"/>
        <v>44196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79">
        <f t="shared" si="47"/>
        <v>44196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79">
        <f t="shared" si="47"/>
        <v>44196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79">
        <f t="shared" si="47"/>
        <v>44196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79">
        <f t="shared" si="47"/>
        <v>44196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79">
        <f t="shared" si="47"/>
        <v>44196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79">
        <f t="shared" si="47"/>
        <v>44196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79">
        <f t="shared" si="47"/>
        <v>44196</v>
      </c>
      <c r="D773" s="105" t="s">
        <v>555</v>
      </c>
      <c r="E773" s="494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79">
        <f t="shared" si="47"/>
        <v>44196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79">
        <f t="shared" si="47"/>
        <v>44196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79">
        <f t="shared" si="47"/>
        <v>44196</v>
      </c>
      <c r="D776" s="105" t="s">
        <v>560</v>
      </c>
      <c r="E776" s="494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79">
        <f t="shared" si="47"/>
        <v>44196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79">
        <f t="shared" si="47"/>
        <v>44196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79">
        <f t="shared" si="47"/>
        <v>44196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79">
        <f t="shared" si="47"/>
        <v>44196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79">
        <f aca="true" t="shared" si="50" ref="C781:C844">endDate</f>
        <v>44196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79">
        <f t="shared" si="50"/>
        <v>44196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79">
        <f t="shared" si="50"/>
        <v>44196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79">
        <f t="shared" si="50"/>
        <v>44196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79">
        <f t="shared" si="50"/>
        <v>44196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79">
        <f t="shared" si="50"/>
        <v>44196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79">
        <f t="shared" si="50"/>
        <v>44196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79">
        <f t="shared" si="50"/>
        <v>44196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79">
        <f t="shared" si="50"/>
        <v>44196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79">
        <f t="shared" si="50"/>
        <v>44196</v>
      </c>
      <c r="D790" s="105" t="s">
        <v>583</v>
      </c>
      <c r="E790" s="494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79">
        <f t="shared" si="50"/>
        <v>44196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79">
        <f t="shared" si="50"/>
        <v>44196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79">
        <f t="shared" si="50"/>
        <v>44196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79">
        <f t="shared" si="50"/>
        <v>44196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79">
        <f t="shared" si="50"/>
        <v>44196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79">
        <f t="shared" si="50"/>
        <v>44196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79">
        <f t="shared" si="50"/>
        <v>44196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79">
        <f t="shared" si="50"/>
        <v>44196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79">
        <f t="shared" si="50"/>
        <v>44196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79">
        <f t="shared" si="50"/>
        <v>44196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79">
        <f t="shared" si="50"/>
        <v>44196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79">
        <f t="shared" si="50"/>
        <v>44196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79">
        <f t="shared" si="50"/>
        <v>44196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79">
        <f t="shared" si="50"/>
        <v>44196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79">
        <f t="shared" si="50"/>
        <v>44196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79">
        <f t="shared" si="50"/>
        <v>44196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79">
        <f t="shared" si="50"/>
        <v>44196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79">
        <f t="shared" si="50"/>
        <v>44196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79">
        <f t="shared" si="50"/>
        <v>44196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79">
        <f t="shared" si="50"/>
        <v>44196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79">
        <f t="shared" si="50"/>
        <v>44196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79">
        <f t="shared" si="50"/>
        <v>44196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79">
        <f t="shared" si="50"/>
        <v>44196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79">
        <f t="shared" si="50"/>
        <v>44196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79">
        <f t="shared" si="50"/>
        <v>44196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79">
        <f t="shared" si="50"/>
        <v>44196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79">
        <f t="shared" si="50"/>
        <v>44196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79">
        <f t="shared" si="50"/>
        <v>44196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79">
        <f t="shared" si="50"/>
        <v>44196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79">
        <f t="shared" si="50"/>
        <v>44196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79">
        <f t="shared" si="50"/>
        <v>44196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79">
        <f t="shared" si="50"/>
        <v>44196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79">
        <f t="shared" si="50"/>
        <v>44196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79">
        <f t="shared" si="50"/>
        <v>44196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79">
        <f t="shared" si="50"/>
        <v>44196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79">
        <f t="shared" si="50"/>
        <v>44196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79">
        <f t="shared" si="50"/>
        <v>44196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79">
        <f t="shared" si="50"/>
        <v>44196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79">
        <f t="shared" si="50"/>
        <v>44196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79">
        <f t="shared" si="50"/>
        <v>44196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79">
        <f t="shared" si="50"/>
        <v>44196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79">
        <f t="shared" si="50"/>
        <v>44196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79">
        <f t="shared" si="50"/>
        <v>44196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79">
        <f t="shared" si="50"/>
        <v>44196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79">
        <f t="shared" si="50"/>
        <v>44196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79">
        <f t="shared" si="50"/>
        <v>44196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79">
        <f t="shared" si="50"/>
        <v>44196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79">
        <f t="shared" si="50"/>
        <v>44196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79">
        <f t="shared" si="50"/>
        <v>44196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79">
        <f t="shared" si="50"/>
        <v>44196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79">
        <f t="shared" si="50"/>
        <v>44196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79">
        <f t="shared" si="50"/>
        <v>44196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79">
        <f t="shared" si="50"/>
        <v>44196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79">
        <f t="shared" si="50"/>
        <v>44196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79">
        <f aca="true" t="shared" si="53" ref="C845:C910">endDate</f>
        <v>44196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79">
        <f t="shared" si="53"/>
        <v>44196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79">
        <f t="shared" si="53"/>
        <v>44196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79">
        <f t="shared" si="53"/>
        <v>44196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79">
        <f t="shared" si="53"/>
        <v>44196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79">
        <f t="shared" si="53"/>
        <v>44196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79">
        <f t="shared" si="53"/>
        <v>44196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79">
        <f t="shared" si="53"/>
        <v>44196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79">
        <f t="shared" si="53"/>
        <v>44196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79">
        <f t="shared" si="53"/>
        <v>44196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79">
        <f t="shared" si="53"/>
        <v>44196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79">
        <f t="shared" si="53"/>
        <v>44196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79">
        <f t="shared" si="53"/>
        <v>44196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79">
        <f t="shared" si="53"/>
        <v>44196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79">
        <f t="shared" si="53"/>
        <v>44196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79">
        <f t="shared" si="53"/>
        <v>44196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79">
        <f t="shared" si="53"/>
        <v>44196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79">
        <f t="shared" si="53"/>
        <v>44196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79">
        <f t="shared" si="53"/>
        <v>44196</v>
      </c>
      <c r="D863" s="105" t="s">
        <v>555</v>
      </c>
      <c r="E863" s="494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79">
        <f t="shared" si="53"/>
        <v>44196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79">
        <f t="shared" si="53"/>
        <v>44196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79">
        <f t="shared" si="53"/>
        <v>44196</v>
      </c>
      <c r="D866" s="105" t="s">
        <v>560</v>
      </c>
      <c r="E866" s="494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79">
        <f t="shared" si="53"/>
        <v>44196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79">
        <f t="shared" si="53"/>
        <v>44196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79">
        <f t="shared" si="53"/>
        <v>44196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79">
        <f t="shared" si="53"/>
        <v>44196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79">
        <f t="shared" si="53"/>
        <v>44196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79">
        <f t="shared" si="53"/>
        <v>44196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79">
        <f t="shared" si="53"/>
        <v>44196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79">
        <f t="shared" si="53"/>
        <v>44196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79">
        <f t="shared" si="53"/>
        <v>44196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79">
        <f t="shared" si="53"/>
        <v>44196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79">
        <f t="shared" si="53"/>
        <v>44196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79">
        <f t="shared" si="53"/>
        <v>44196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79">
        <f t="shared" si="53"/>
        <v>44196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79">
        <f t="shared" si="53"/>
        <v>44196</v>
      </c>
      <c r="D880" s="105" t="s">
        <v>583</v>
      </c>
      <c r="E880" s="494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79">
        <f t="shared" si="53"/>
        <v>44196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79">
        <f t="shared" si="53"/>
        <v>44196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79">
        <f t="shared" si="53"/>
        <v>44196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79">
        <f t="shared" si="53"/>
        <v>44196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79">
        <f t="shared" si="53"/>
        <v>44196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79">
        <f t="shared" si="53"/>
        <v>44196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79">
        <f t="shared" si="53"/>
        <v>44196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79">
        <f t="shared" si="53"/>
        <v>44196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79">
        <f t="shared" si="53"/>
        <v>44196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79">
        <f t="shared" si="53"/>
        <v>44196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79">
        <f t="shared" si="53"/>
        <v>44196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79">
        <f t="shared" si="53"/>
        <v>44196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79">
        <f t="shared" si="53"/>
        <v>44196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79">
        <f t="shared" si="53"/>
        <v>44196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79">
        <f t="shared" si="53"/>
        <v>44196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79">
        <f t="shared" si="53"/>
        <v>44196</v>
      </c>
      <c r="D896" s="105" t="s">
        <v>560</v>
      </c>
      <c r="E896" s="494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79">
        <f t="shared" si="53"/>
        <v>44196</v>
      </c>
      <c r="D897" s="105" t="s">
        <v>562</v>
      </c>
      <c r="E897" s="494">
        <v>15</v>
      </c>
      <c r="F897" s="105" t="s">
        <v>561</v>
      </c>
      <c r="H897" s="105">
        <f>'Справка 6'!R29</f>
        <v>10278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79">
        <f t="shared" si="53"/>
        <v>44196</v>
      </c>
      <c r="D898" s="105" t="s">
        <v>563</v>
      </c>
      <c r="E898" s="494">
        <v>15</v>
      </c>
      <c r="F898" s="105" t="s">
        <v>108</v>
      </c>
      <c r="H898" s="105">
        <f>'Справка 6'!R30</f>
        <v>10278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79">
        <f t="shared" si="53"/>
        <v>44196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79">
        <f t="shared" si="53"/>
        <v>44196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79">
        <f t="shared" si="53"/>
        <v>44196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79">
        <f t="shared" si="53"/>
        <v>44196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79">
        <f t="shared" si="53"/>
        <v>44196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79">
        <f t="shared" si="53"/>
        <v>44196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79">
        <f t="shared" si="53"/>
        <v>44196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79">
        <f t="shared" si="53"/>
        <v>44196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79">
        <f t="shared" si="53"/>
        <v>44196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79">
        <f t="shared" si="53"/>
        <v>44196</v>
      </c>
      <c r="D908" s="105" t="s">
        <v>578</v>
      </c>
      <c r="E908" s="494">
        <v>15</v>
      </c>
      <c r="F908" s="105" t="s">
        <v>827</v>
      </c>
      <c r="H908" s="105">
        <f>'Справка 6'!R40</f>
        <v>10278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79">
        <f t="shared" si="53"/>
        <v>44196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79">
        <f t="shared" si="53"/>
        <v>44196</v>
      </c>
      <c r="D910" s="105" t="s">
        <v>583</v>
      </c>
      <c r="E910" s="494">
        <v>15</v>
      </c>
      <c r="F910" s="105" t="s">
        <v>582</v>
      </c>
      <c r="H910" s="105">
        <f>'Справка 6'!R42</f>
        <v>10278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79">
        <f aca="true" t="shared" si="56" ref="C912:C975">endDate</f>
        <v>44196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79">
        <f t="shared" si="56"/>
        <v>44196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79">
        <f t="shared" si="56"/>
        <v>44196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79">
        <f t="shared" si="56"/>
        <v>44196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79">
        <f t="shared" si="56"/>
        <v>44196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79">
        <f t="shared" si="56"/>
        <v>44196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79">
        <f t="shared" si="56"/>
        <v>44196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79">
        <f t="shared" si="56"/>
        <v>44196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79">
        <f t="shared" si="56"/>
        <v>44196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79">
        <f t="shared" si="56"/>
        <v>44196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79">
        <f t="shared" si="56"/>
        <v>44196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79">
        <f t="shared" si="56"/>
        <v>44196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79">
        <f t="shared" si="56"/>
        <v>44196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79">
        <f t="shared" si="56"/>
        <v>44196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79">
        <f t="shared" si="56"/>
        <v>44196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79">
        <f t="shared" si="56"/>
        <v>44196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48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79">
        <f t="shared" si="56"/>
        <v>44196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22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79">
        <f t="shared" si="56"/>
        <v>44196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352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79">
        <f t="shared" si="56"/>
        <v>44196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79">
        <f t="shared" si="56"/>
        <v>44196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79">
        <f t="shared" si="56"/>
        <v>44196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79">
        <f t="shared" si="56"/>
        <v>44196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79">
        <f t="shared" si="56"/>
        <v>44196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79">
        <f t="shared" si="56"/>
        <v>44196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79">
        <f t="shared" si="56"/>
        <v>44196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79">
        <f t="shared" si="56"/>
        <v>44196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23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79">
        <f t="shared" si="56"/>
        <v>44196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79">
        <f t="shared" si="56"/>
        <v>44196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79">
        <f t="shared" si="56"/>
        <v>44196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79">
        <f t="shared" si="56"/>
        <v>44196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23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79">
        <f t="shared" si="56"/>
        <v>44196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445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79">
        <f t="shared" si="56"/>
        <v>44196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445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79">
        <f t="shared" si="56"/>
        <v>44196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79">
        <f t="shared" si="56"/>
        <v>44196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79">
        <f t="shared" si="56"/>
        <v>44196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79">
        <f t="shared" si="56"/>
        <v>44196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79">
        <f t="shared" si="56"/>
        <v>44196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79">
        <f t="shared" si="56"/>
        <v>44196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79">
        <f t="shared" si="56"/>
        <v>44196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79">
        <f t="shared" si="56"/>
        <v>44196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79">
        <f t="shared" si="56"/>
        <v>44196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79">
        <f t="shared" si="56"/>
        <v>44196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79">
        <f t="shared" si="56"/>
        <v>44196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79">
        <f t="shared" si="56"/>
        <v>44196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79">
        <f t="shared" si="56"/>
        <v>44196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79">
        <f t="shared" si="56"/>
        <v>44196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79">
        <f t="shared" si="56"/>
        <v>44196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79">
        <f t="shared" si="56"/>
        <v>44196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48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79">
        <f t="shared" si="56"/>
        <v>44196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22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79">
        <f t="shared" si="56"/>
        <v>44196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352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79">
        <f t="shared" si="56"/>
        <v>44196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79">
        <f t="shared" si="56"/>
        <v>44196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79">
        <f t="shared" si="56"/>
        <v>44196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79">
        <f t="shared" si="56"/>
        <v>44196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79">
        <f t="shared" si="56"/>
        <v>44196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79">
        <f t="shared" si="56"/>
        <v>44196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79">
        <f t="shared" si="56"/>
        <v>44196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79">
        <f t="shared" si="56"/>
        <v>44196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23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79">
        <f t="shared" si="56"/>
        <v>44196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79">
        <f t="shared" si="56"/>
        <v>44196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79">
        <f t="shared" si="56"/>
        <v>44196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79">
        <f t="shared" si="56"/>
        <v>44196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23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79">
        <f t="shared" si="56"/>
        <v>44196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445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79">
        <f t="shared" si="56"/>
        <v>44196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445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79">
        <f aca="true" t="shared" si="59" ref="C976:C1039">endDate</f>
        <v>44196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79">
        <f t="shared" si="59"/>
        <v>44196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79">
        <f t="shared" si="59"/>
        <v>44196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79">
        <f t="shared" si="59"/>
        <v>44196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79">
        <f t="shared" si="59"/>
        <v>44196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79">
        <f t="shared" si="59"/>
        <v>44196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79">
        <f t="shared" si="59"/>
        <v>44196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79">
        <f t="shared" si="59"/>
        <v>44196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79">
        <f t="shared" si="59"/>
        <v>44196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79">
        <f t="shared" si="59"/>
        <v>44196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79">
        <f t="shared" si="59"/>
        <v>44196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79">
        <f t="shared" si="59"/>
        <v>44196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79">
        <f t="shared" si="59"/>
        <v>44196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79">
        <f t="shared" si="59"/>
        <v>44196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79">
        <f t="shared" si="59"/>
        <v>44196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79">
        <f t="shared" si="59"/>
        <v>44196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79">
        <f t="shared" si="59"/>
        <v>44196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79">
        <f t="shared" si="59"/>
        <v>44196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79">
        <f t="shared" si="59"/>
        <v>44196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79">
        <f t="shared" si="59"/>
        <v>44196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79">
        <f t="shared" si="59"/>
        <v>44196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79">
        <f t="shared" si="59"/>
        <v>44196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79">
        <f t="shared" si="59"/>
        <v>44196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79">
        <f t="shared" si="59"/>
        <v>44196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79">
        <f t="shared" si="59"/>
        <v>44196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79">
        <f t="shared" si="59"/>
        <v>44196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79">
        <f t="shared" si="59"/>
        <v>44196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79">
        <f t="shared" si="59"/>
        <v>44196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79">
        <f t="shared" si="59"/>
        <v>44196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79">
        <f t="shared" si="59"/>
        <v>44196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79">
        <f t="shared" si="59"/>
        <v>44196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79">
        <f t="shared" si="59"/>
        <v>44196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79">
        <f t="shared" si="59"/>
        <v>44196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79">
        <f t="shared" si="59"/>
        <v>44196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79">
        <f t="shared" si="59"/>
        <v>44196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79">
        <f t="shared" si="59"/>
        <v>44196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79">
        <f t="shared" si="59"/>
        <v>44196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79">
        <f t="shared" si="59"/>
        <v>44196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79">
        <f t="shared" si="59"/>
        <v>44196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79">
        <f t="shared" si="59"/>
        <v>44196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79">
        <f t="shared" si="59"/>
        <v>44196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79">
        <f t="shared" si="59"/>
        <v>44196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79">
        <f t="shared" si="59"/>
        <v>44196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79">
        <f t="shared" si="59"/>
        <v>44196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17991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79">
        <f t="shared" si="59"/>
        <v>44196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79">
        <f t="shared" si="59"/>
        <v>44196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79">
        <f t="shared" si="59"/>
        <v>44196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17991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79">
        <f t="shared" si="59"/>
        <v>44196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1258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79">
        <f t="shared" si="59"/>
        <v>44196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79">
        <f t="shared" si="59"/>
        <v>44196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79">
        <f t="shared" si="59"/>
        <v>44196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79">
        <f t="shared" si="59"/>
        <v>44196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79">
        <f t="shared" si="59"/>
        <v>44196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79">
        <f t="shared" si="59"/>
        <v>44196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79">
        <f t="shared" si="59"/>
        <v>44196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79">
        <f t="shared" si="59"/>
        <v>44196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79">
        <f t="shared" si="59"/>
        <v>44196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79">
        <f t="shared" si="59"/>
        <v>44196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2036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79">
        <f t="shared" si="59"/>
        <v>44196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79">
        <f t="shared" si="59"/>
        <v>44196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2036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79">
        <f t="shared" si="59"/>
        <v>44196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79">
        <f t="shared" si="59"/>
        <v>44196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79">
        <f t="shared" si="59"/>
        <v>44196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19204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79">
        <f t="shared" si="59"/>
        <v>44196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8126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79">
        <f aca="true" t="shared" si="62" ref="C1040:C1103">endDate</f>
        <v>44196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21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79">
        <f t="shared" si="62"/>
        <v>44196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11049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79">
        <f t="shared" si="62"/>
        <v>44196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5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79">
        <f t="shared" si="62"/>
        <v>44196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1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79">
        <f t="shared" si="62"/>
        <v>44196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79">
        <f t="shared" si="62"/>
        <v>44196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79">
        <f t="shared" si="62"/>
        <v>44196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79">
        <f t="shared" si="62"/>
        <v>44196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2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79">
        <f t="shared" si="62"/>
        <v>44196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79">
        <f t="shared" si="62"/>
        <v>44196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21240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79">
        <f t="shared" si="62"/>
        <v>44196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40489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79">
        <f t="shared" si="62"/>
        <v>44196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79">
        <f t="shared" si="62"/>
        <v>44196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79">
        <f t="shared" si="62"/>
        <v>44196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79">
        <f t="shared" si="62"/>
        <v>44196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79">
        <f t="shared" si="62"/>
        <v>44196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79">
        <f t="shared" si="62"/>
        <v>44196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79">
        <f t="shared" si="62"/>
        <v>44196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79">
        <f t="shared" si="62"/>
        <v>44196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79">
        <f t="shared" si="62"/>
        <v>44196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79">
        <f t="shared" si="62"/>
        <v>44196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79">
        <f t="shared" si="62"/>
        <v>44196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79">
        <f t="shared" si="62"/>
        <v>44196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79">
        <f t="shared" si="62"/>
        <v>44196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79">
        <f t="shared" si="62"/>
        <v>44196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79">
        <f t="shared" si="62"/>
        <v>44196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79">
        <f t="shared" si="62"/>
        <v>44196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79">
        <f t="shared" si="62"/>
        <v>44196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79">
        <f t="shared" si="62"/>
        <v>44196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79">
        <f t="shared" si="62"/>
        <v>44196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79">
        <f t="shared" si="62"/>
        <v>44196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79">
        <f t="shared" si="62"/>
        <v>44196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79">
        <f t="shared" si="62"/>
        <v>44196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79">
        <f t="shared" si="62"/>
        <v>44196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79">
        <f t="shared" si="62"/>
        <v>44196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79">
        <f t="shared" si="62"/>
        <v>44196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79">
        <f t="shared" si="62"/>
        <v>44196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2036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79">
        <f t="shared" si="62"/>
        <v>44196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79">
        <f t="shared" si="62"/>
        <v>44196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2036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79">
        <f t="shared" si="62"/>
        <v>44196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79">
        <f t="shared" si="62"/>
        <v>44196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79">
        <f t="shared" si="62"/>
        <v>44196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19204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79">
        <f t="shared" si="62"/>
        <v>44196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8126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79">
        <f t="shared" si="62"/>
        <v>44196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21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79">
        <f t="shared" si="62"/>
        <v>44196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11049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79">
        <f t="shared" si="62"/>
        <v>44196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5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79">
        <f t="shared" si="62"/>
        <v>44196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1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79">
        <f t="shared" si="62"/>
        <v>44196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79">
        <f t="shared" si="62"/>
        <v>44196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79">
        <f t="shared" si="62"/>
        <v>44196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79">
        <f t="shared" si="62"/>
        <v>44196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2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79">
        <f t="shared" si="62"/>
        <v>44196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79">
        <f t="shared" si="62"/>
        <v>44196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21240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79">
        <f t="shared" si="62"/>
        <v>44196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21240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79">
        <f t="shared" si="62"/>
        <v>44196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79">
        <f t="shared" si="62"/>
        <v>44196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79">
        <f t="shared" si="62"/>
        <v>44196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79">
        <f t="shared" si="62"/>
        <v>44196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79">
        <f t="shared" si="62"/>
        <v>44196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79">
        <f t="shared" si="62"/>
        <v>44196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79">
        <f t="shared" si="62"/>
        <v>44196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79">
        <f t="shared" si="62"/>
        <v>44196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79">
        <f t="shared" si="62"/>
        <v>44196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79">
        <f t="shared" si="62"/>
        <v>44196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79">
        <f aca="true" t="shared" si="65" ref="C1104:C1167">endDate</f>
        <v>44196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79">
        <f t="shared" si="65"/>
        <v>44196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17991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79">
        <f t="shared" si="65"/>
        <v>44196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79">
        <f t="shared" si="65"/>
        <v>44196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79">
        <f t="shared" si="65"/>
        <v>44196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17991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79">
        <f t="shared" si="65"/>
        <v>44196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1258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79">
        <f t="shared" si="65"/>
        <v>44196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79">
        <f t="shared" si="65"/>
        <v>44196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79">
        <f t="shared" si="65"/>
        <v>44196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79">
        <f t="shared" si="65"/>
        <v>44196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79">
        <f t="shared" si="65"/>
        <v>44196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79">
        <f t="shared" si="65"/>
        <v>44196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79">
        <f t="shared" si="65"/>
        <v>44196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79">
        <f t="shared" si="65"/>
        <v>44196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79">
        <f t="shared" si="65"/>
        <v>44196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79">
        <f t="shared" si="65"/>
        <v>44196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79">
        <f t="shared" si="65"/>
        <v>44196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79">
        <f t="shared" si="65"/>
        <v>44196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79">
        <f t="shared" si="65"/>
        <v>44196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79">
        <f t="shared" si="65"/>
        <v>44196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79">
        <f t="shared" si="65"/>
        <v>44196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79">
        <f t="shared" si="65"/>
        <v>44196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79">
        <f t="shared" si="65"/>
        <v>44196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79">
        <f t="shared" si="65"/>
        <v>44196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79">
        <f t="shared" si="65"/>
        <v>44196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79">
        <f t="shared" si="65"/>
        <v>44196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79">
        <f t="shared" si="65"/>
        <v>44196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79">
        <f t="shared" si="65"/>
        <v>44196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79">
        <f t="shared" si="65"/>
        <v>44196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79">
        <f t="shared" si="65"/>
        <v>44196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79">
        <f t="shared" si="65"/>
        <v>44196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79">
        <f t="shared" si="65"/>
        <v>44196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79">
        <f t="shared" si="65"/>
        <v>44196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19249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79">
        <f t="shared" si="65"/>
        <v>44196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79">
        <f t="shared" si="65"/>
        <v>44196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79">
        <f t="shared" si="65"/>
        <v>44196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79">
        <f t="shared" si="65"/>
        <v>44196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79">
        <f t="shared" si="65"/>
        <v>44196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79">
        <f t="shared" si="65"/>
        <v>44196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79">
        <f t="shared" si="65"/>
        <v>44196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79">
        <f t="shared" si="65"/>
        <v>44196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79">
        <f t="shared" si="65"/>
        <v>44196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79">
        <f t="shared" si="65"/>
        <v>44196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79">
        <f t="shared" si="65"/>
        <v>44196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79">
        <f t="shared" si="65"/>
        <v>44196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79">
        <f t="shared" si="65"/>
        <v>44196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79">
        <f t="shared" si="65"/>
        <v>44196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79">
        <f t="shared" si="65"/>
        <v>44196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79">
        <f t="shared" si="65"/>
        <v>44196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79">
        <f t="shared" si="65"/>
        <v>44196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79">
        <f t="shared" si="65"/>
        <v>44196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79">
        <f t="shared" si="65"/>
        <v>44196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79">
        <f t="shared" si="65"/>
        <v>44196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79">
        <f t="shared" si="65"/>
        <v>44196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79">
        <f t="shared" si="65"/>
        <v>44196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79">
        <f t="shared" si="65"/>
        <v>44196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79">
        <f t="shared" si="65"/>
        <v>44196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79">
        <f t="shared" si="65"/>
        <v>44196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79">
        <f t="shared" si="65"/>
        <v>44196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79">
        <f t="shared" si="65"/>
        <v>44196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79">
        <f t="shared" si="65"/>
        <v>44196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79">
        <f t="shared" si="65"/>
        <v>44196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79">
        <f t="shared" si="65"/>
        <v>44196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79">
        <f t="shared" si="65"/>
        <v>44196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14620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79">
        <f aca="true" t="shared" si="68" ref="C1168:C1195">endDate</f>
        <v>44196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14620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79">
        <f t="shared" si="68"/>
        <v>44196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79">
        <f t="shared" si="68"/>
        <v>44196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79">
        <f t="shared" si="68"/>
        <v>44196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79">
        <f t="shared" si="68"/>
        <v>44196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79">
        <f t="shared" si="68"/>
        <v>44196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79">
        <f t="shared" si="68"/>
        <v>44196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79">
        <f t="shared" si="68"/>
        <v>44196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79">
        <f t="shared" si="68"/>
        <v>44196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79">
        <f t="shared" si="68"/>
        <v>44196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79">
        <f t="shared" si="68"/>
        <v>44196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14620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79">
        <f t="shared" si="68"/>
        <v>44196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14620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79">
        <f t="shared" si="68"/>
        <v>44196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79">
        <f t="shared" si="68"/>
        <v>44196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79">
        <f t="shared" si="68"/>
        <v>44196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79">
        <f t="shared" si="68"/>
        <v>44196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79">
        <f t="shared" si="68"/>
        <v>44196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79">
        <f t="shared" si="68"/>
        <v>44196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79">
        <f t="shared" si="68"/>
        <v>44196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79">
        <f t="shared" si="68"/>
        <v>44196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79">
        <f t="shared" si="68"/>
        <v>44196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79">
        <f t="shared" si="68"/>
        <v>44196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79">
        <f t="shared" si="68"/>
        <v>44196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79">
        <f t="shared" si="68"/>
        <v>44196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79">
        <f t="shared" si="68"/>
        <v>44196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79">
        <f t="shared" si="68"/>
        <v>44196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79">
        <f t="shared" si="68"/>
        <v>44196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79">
        <f t="shared" si="68"/>
        <v>44196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79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6">
        <f>'Справка 8'!C13</f>
        <v>979003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79">
        <f t="shared" si="71"/>
        <v>44196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79">
        <f t="shared" si="71"/>
        <v>44196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79">
        <f t="shared" si="71"/>
        <v>44196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79">
        <f t="shared" si="71"/>
        <v>44196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79">
        <f t="shared" si="71"/>
        <v>44196</v>
      </c>
      <c r="D1202" s="105" t="s">
        <v>770</v>
      </c>
      <c r="E1202" s="105">
        <v>1</v>
      </c>
      <c r="F1202" s="105" t="s">
        <v>761</v>
      </c>
      <c r="H1202" s="496">
        <f>'Справка 8'!C18</f>
        <v>979003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79">
        <f t="shared" si="71"/>
        <v>44196</v>
      </c>
      <c r="D1203" s="105" t="s">
        <v>772</v>
      </c>
      <c r="E1203" s="105">
        <v>1</v>
      </c>
      <c r="F1203" s="105" t="s">
        <v>762</v>
      </c>
      <c r="H1203" s="496">
        <f>'Справка 8'!C20</f>
        <v>515848381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79">
        <f t="shared" si="71"/>
        <v>44196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79">
        <f t="shared" si="71"/>
        <v>44196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79">
        <f t="shared" si="71"/>
        <v>44196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79">
        <f t="shared" si="71"/>
        <v>44196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79">
        <f t="shared" si="71"/>
        <v>44196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79">
        <f t="shared" si="71"/>
        <v>44196</v>
      </c>
      <c r="D1209" s="105" t="s">
        <v>784</v>
      </c>
      <c r="E1209" s="105">
        <v>1</v>
      </c>
      <c r="F1209" s="105" t="s">
        <v>783</v>
      </c>
      <c r="H1209" s="496">
        <f>'Справка 8'!C26</f>
        <v>1736565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79">
        <f t="shared" si="71"/>
        <v>44196</v>
      </c>
      <c r="D1210" s="105" t="s">
        <v>786</v>
      </c>
      <c r="E1210" s="105">
        <v>1</v>
      </c>
      <c r="F1210" s="105" t="s">
        <v>771</v>
      </c>
      <c r="H1210" s="496">
        <f>'Справка 8'!C27</f>
        <v>517584946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79">
        <f t="shared" si="71"/>
        <v>44196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79">
        <f t="shared" si="71"/>
        <v>44196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79">
        <f t="shared" si="71"/>
        <v>44196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79">
        <f t="shared" si="71"/>
        <v>44196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79">
        <f t="shared" si="71"/>
        <v>44196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79">
        <f t="shared" si="71"/>
        <v>44196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79">
        <f t="shared" si="71"/>
        <v>44196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79">
        <f t="shared" si="71"/>
        <v>44196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79">
        <f t="shared" si="71"/>
        <v>44196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79">
        <f t="shared" si="71"/>
        <v>44196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79">
        <f t="shared" si="71"/>
        <v>44196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79">
        <f t="shared" si="71"/>
        <v>44196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79">
        <f t="shared" si="71"/>
        <v>44196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79">
        <f t="shared" si="71"/>
        <v>44196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79">
        <f t="shared" si="71"/>
        <v>44196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79">
        <f t="shared" si="71"/>
        <v>44196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79">
        <f t="shared" si="71"/>
        <v>44196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79">
        <f t="shared" si="71"/>
        <v>44196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79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79">
        <f t="shared" si="74"/>
        <v>44196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79">
        <f t="shared" si="74"/>
        <v>44196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79">
        <f t="shared" si="74"/>
        <v>44196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79">
        <f t="shared" si="74"/>
        <v>44196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79">
        <f t="shared" si="74"/>
        <v>44196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79">
        <f t="shared" si="74"/>
        <v>44196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79">
        <f t="shared" si="74"/>
        <v>44196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79">
        <f t="shared" si="74"/>
        <v>44196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79">
        <f t="shared" si="74"/>
        <v>44196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79">
        <f t="shared" si="74"/>
        <v>44196</v>
      </c>
      <c r="D1239" s="105" t="s">
        <v>763</v>
      </c>
      <c r="E1239" s="105">
        <v>4</v>
      </c>
      <c r="F1239" s="105" t="s">
        <v>762</v>
      </c>
      <c r="H1239" s="496">
        <f>'Справка 8'!F13</f>
        <v>10278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79">
        <f t="shared" si="74"/>
        <v>44196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79">
        <f t="shared" si="74"/>
        <v>44196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79">
        <f t="shared" si="74"/>
        <v>44196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79">
        <f t="shared" si="74"/>
        <v>44196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79">
        <f t="shared" si="74"/>
        <v>44196</v>
      </c>
      <c r="D1244" s="105" t="s">
        <v>770</v>
      </c>
      <c r="E1244" s="105">
        <v>4</v>
      </c>
      <c r="F1244" s="105" t="s">
        <v>761</v>
      </c>
      <c r="H1244" s="496">
        <f>'Справка 8'!F18</f>
        <v>10278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79">
        <f t="shared" si="74"/>
        <v>44196</v>
      </c>
      <c r="D1245" s="105" t="s">
        <v>772</v>
      </c>
      <c r="E1245" s="105">
        <v>4</v>
      </c>
      <c r="F1245" s="105" t="s">
        <v>762</v>
      </c>
      <c r="H1245" s="496">
        <f>'Справка 8'!F20</f>
        <v>32352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79">
        <f t="shared" si="74"/>
        <v>44196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79">
        <f t="shared" si="74"/>
        <v>44196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79">
        <f t="shared" si="74"/>
        <v>44196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79">
        <f t="shared" si="74"/>
        <v>44196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79">
        <f t="shared" si="74"/>
        <v>44196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79">
        <f t="shared" si="74"/>
        <v>44196</v>
      </c>
      <c r="D1251" s="105" t="s">
        <v>784</v>
      </c>
      <c r="E1251" s="105">
        <v>4</v>
      </c>
      <c r="F1251" s="105" t="s">
        <v>783</v>
      </c>
      <c r="H1251" s="496">
        <f>'Справка 8'!F26</f>
        <v>1620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79">
        <f t="shared" si="74"/>
        <v>44196</v>
      </c>
      <c r="D1252" s="105" t="s">
        <v>786</v>
      </c>
      <c r="E1252" s="105">
        <v>4</v>
      </c>
      <c r="F1252" s="105" t="s">
        <v>771</v>
      </c>
      <c r="H1252" s="496">
        <f>'Справка 8'!F27</f>
        <v>33972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79">
        <f t="shared" si="74"/>
        <v>44196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79">
        <f t="shared" si="74"/>
        <v>44196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79">
        <f t="shared" si="74"/>
        <v>44196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79">
        <f t="shared" si="74"/>
        <v>44196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79">
        <f t="shared" si="74"/>
        <v>44196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79">
        <f t="shared" si="74"/>
        <v>44196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79">
        <f t="shared" si="74"/>
        <v>44196</v>
      </c>
      <c r="D1259" s="105" t="s">
        <v>772</v>
      </c>
      <c r="E1259" s="105">
        <v>5</v>
      </c>
      <c r="F1259" s="105" t="s">
        <v>762</v>
      </c>
      <c r="H1259" s="496">
        <f>'Справка 8'!G20</f>
        <v>12998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79">
        <f t="shared" si="74"/>
        <v>44196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79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79">
        <f t="shared" si="77"/>
        <v>44196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79">
        <f t="shared" si="77"/>
        <v>44196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79">
        <f t="shared" si="77"/>
        <v>44196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79">
        <f t="shared" si="77"/>
        <v>44196</v>
      </c>
      <c r="D1265" s="105" t="s">
        <v>784</v>
      </c>
      <c r="E1265" s="105">
        <v>5</v>
      </c>
      <c r="F1265" s="105" t="s">
        <v>783</v>
      </c>
      <c r="H1265" s="496">
        <f>'Справка 8'!G26</f>
        <v>146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79">
        <f t="shared" si="77"/>
        <v>44196</v>
      </c>
      <c r="D1266" s="105" t="s">
        <v>786</v>
      </c>
      <c r="E1266" s="105">
        <v>5</v>
      </c>
      <c r="F1266" s="105" t="s">
        <v>771</v>
      </c>
      <c r="H1266" s="496">
        <f>'Справка 8'!G27</f>
        <v>13144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79">
        <f t="shared" si="77"/>
        <v>44196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79">
        <f t="shared" si="77"/>
        <v>44196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79">
        <f t="shared" si="77"/>
        <v>44196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79">
        <f t="shared" si="77"/>
        <v>44196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79">
        <f t="shared" si="77"/>
        <v>44196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79">
        <f t="shared" si="77"/>
        <v>44196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79">
        <f t="shared" si="77"/>
        <v>44196</v>
      </c>
      <c r="D1273" s="105" t="s">
        <v>772</v>
      </c>
      <c r="E1273" s="105">
        <v>6</v>
      </c>
      <c r="F1273" s="105" t="s">
        <v>762</v>
      </c>
      <c r="H1273" s="496">
        <f>'Справка 8'!H20</f>
        <v>13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79">
        <f t="shared" si="77"/>
        <v>44196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79">
        <f t="shared" si="77"/>
        <v>44196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79">
        <f t="shared" si="77"/>
        <v>44196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79">
        <f t="shared" si="77"/>
        <v>44196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79">
        <f t="shared" si="77"/>
        <v>44196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79">
        <f t="shared" si="77"/>
        <v>44196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79">
        <f t="shared" si="77"/>
        <v>44196</v>
      </c>
      <c r="D1280" s="105" t="s">
        <v>786</v>
      </c>
      <c r="E1280" s="105">
        <v>6</v>
      </c>
      <c r="F1280" s="105" t="s">
        <v>771</v>
      </c>
      <c r="H1280" s="496">
        <f>'Справка 8'!H27</f>
        <v>13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79">
        <f t="shared" si="77"/>
        <v>44196</v>
      </c>
      <c r="D1281" s="105" t="s">
        <v>763</v>
      </c>
      <c r="E1281" s="105">
        <v>7</v>
      </c>
      <c r="F1281" s="105" t="s">
        <v>762</v>
      </c>
      <c r="H1281" s="496">
        <f>'Справка 8'!I13</f>
        <v>10278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79">
        <f t="shared" si="77"/>
        <v>44196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79">
        <f t="shared" si="77"/>
        <v>44196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79">
        <f t="shared" si="77"/>
        <v>44196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79">
        <f t="shared" si="77"/>
        <v>44196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79">
        <f t="shared" si="77"/>
        <v>44196</v>
      </c>
      <c r="D1286" s="105" t="s">
        <v>770</v>
      </c>
      <c r="E1286" s="105">
        <v>7</v>
      </c>
      <c r="F1286" s="105" t="s">
        <v>761</v>
      </c>
      <c r="H1286" s="496">
        <f>'Справка 8'!I18</f>
        <v>10278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79">
        <f t="shared" si="77"/>
        <v>44196</v>
      </c>
      <c r="D1287" s="105" t="s">
        <v>772</v>
      </c>
      <c r="E1287" s="105">
        <v>7</v>
      </c>
      <c r="F1287" s="105" t="s">
        <v>762</v>
      </c>
      <c r="H1287" s="496">
        <f>'Справка 8'!I20</f>
        <v>45337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79">
        <f t="shared" si="77"/>
        <v>44196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79">
        <f t="shared" si="77"/>
        <v>44196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79">
        <f t="shared" si="77"/>
        <v>44196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79">
        <f t="shared" si="77"/>
        <v>44196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79">
        <f t="shared" si="77"/>
        <v>44196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79">
        <f t="shared" si="77"/>
        <v>44196</v>
      </c>
      <c r="D1293" s="105" t="s">
        <v>784</v>
      </c>
      <c r="E1293" s="105">
        <v>7</v>
      </c>
      <c r="F1293" s="105" t="s">
        <v>783</v>
      </c>
      <c r="H1293" s="496">
        <f>'Справка 8'!I26</f>
        <v>1766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79">
        <f t="shared" si="77"/>
        <v>44196</v>
      </c>
      <c r="D1294" s="105" t="s">
        <v>786</v>
      </c>
      <c r="E1294" s="105">
        <v>7</v>
      </c>
      <c r="F1294" s="105" t="s">
        <v>771</v>
      </c>
      <c r="H1294" s="496">
        <f>'Справка 8'!I27</f>
        <v>47103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79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6">
        <f>'Справка 5'!C27</f>
        <v>10278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79">
        <f t="shared" si="80"/>
        <v>44196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79">
        <f t="shared" si="80"/>
        <v>44196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79">
        <f t="shared" si="80"/>
        <v>44196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79">
        <f t="shared" si="80"/>
        <v>44196</v>
      </c>
      <c r="D1300" s="105" t="s">
        <v>802</v>
      </c>
      <c r="E1300" s="105">
        <v>1</v>
      </c>
      <c r="F1300" s="105" t="s">
        <v>791</v>
      </c>
      <c r="H1300" s="496">
        <f>'Справка 5'!C79</f>
        <v>10278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79">
        <f t="shared" si="80"/>
        <v>44196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79">
        <f t="shared" si="80"/>
        <v>44196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79">
        <f t="shared" si="80"/>
        <v>44196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79">
        <f t="shared" si="80"/>
        <v>44196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79">
        <f t="shared" si="80"/>
        <v>44196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79">
        <f t="shared" si="80"/>
        <v>44196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79">
        <f t="shared" si="80"/>
        <v>44196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79">
        <f t="shared" si="80"/>
        <v>44196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79">
        <f t="shared" si="80"/>
        <v>44196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79">
        <f t="shared" si="80"/>
        <v>44196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79">
        <f t="shared" si="80"/>
        <v>44196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79">
        <f t="shared" si="80"/>
        <v>44196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79">
        <f t="shared" si="80"/>
        <v>44196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79">
        <f t="shared" si="80"/>
        <v>44196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79">
        <f t="shared" si="80"/>
        <v>44196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79">
        <f t="shared" si="80"/>
        <v>44196</v>
      </c>
      <c r="D1316" s="105" t="s">
        <v>793</v>
      </c>
      <c r="E1316" s="105">
        <v>3</v>
      </c>
      <c r="F1316" s="105" t="s">
        <v>792</v>
      </c>
      <c r="H1316" s="496">
        <f>'Справка 5'!E27</f>
        <v>10278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79">
        <f t="shared" si="80"/>
        <v>44196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79">
        <f t="shared" si="80"/>
        <v>44196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79">
        <f t="shared" si="80"/>
        <v>44196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79">
        <f t="shared" si="80"/>
        <v>44196</v>
      </c>
      <c r="D1320" s="105" t="s">
        <v>802</v>
      </c>
      <c r="E1320" s="105">
        <v>3</v>
      </c>
      <c r="F1320" s="105" t="s">
        <v>791</v>
      </c>
      <c r="H1320" s="496">
        <f>'Справка 5'!E79</f>
        <v>10278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79">
        <f t="shared" si="80"/>
        <v>44196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79">
        <f t="shared" si="80"/>
        <v>44196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79">
        <f t="shared" si="80"/>
        <v>44196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79">
        <f t="shared" si="80"/>
        <v>44196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79">
        <f t="shared" si="80"/>
        <v>44196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79">
        <f t="shared" si="80"/>
        <v>44196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79">
        <f t="shared" si="80"/>
        <v>44196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79">
        <f t="shared" si="80"/>
        <v>44196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79">
        <f t="shared" si="80"/>
        <v>44196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79">
        <f t="shared" si="80"/>
        <v>44196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79">
        <f t="shared" si="80"/>
        <v>44196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79">
        <f t="shared" si="80"/>
        <v>44196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79">
        <f t="shared" si="80"/>
        <v>44196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79">
        <f t="shared" si="80"/>
        <v>44196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79">
        <f t="shared" si="80"/>
        <v>44196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9995</v>
      </c>
      <c r="H12" s="197">
        <v>9995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9995</v>
      </c>
      <c r="H13" s="197">
        <v>9995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/>
      <c r="E18" s="479" t="s">
        <v>47</v>
      </c>
      <c r="F18" s="478" t="s">
        <v>48</v>
      </c>
      <c r="G18" s="607">
        <f>G12+G15+G16+G17</f>
        <v>9995</v>
      </c>
      <c r="H18" s="608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999</v>
      </c>
      <c r="H22" s="612">
        <f>SUM(H23:H25)</f>
        <v>999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999</v>
      </c>
      <c r="H23" s="197">
        <v>999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999</v>
      </c>
      <c r="H26" s="596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6646</v>
      </c>
      <c r="H28" s="594">
        <f>SUM(H29:H31)</f>
        <v>3831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6646</v>
      </c>
      <c r="H29" s="197">
        <v>3831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521</v>
      </c>
      <c r="H32" s="197">
        <v>2815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7167</v>
      </c>
      <c r="H34" s="596">
        <f>H28+H32+H33</f>
        <v>6646</v>
      </c>
    </row>
    <row r="35" spans="1:8" ht="15.75">
      <c r="A35" s="89" t="s">
        <v>106</v>
      </c>
      <c r="B35" s="94" t="s">
        <v>107</v>
      </c>
      <c r="C35" s="593">
        <f>SUM(C36:C39)</f>
        <v>10278</v>
      </c>
      <c r="D35" s="594">
        <f>SUM(D36:D39)</f>
        <v>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10278</v>
      </c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18161</v>
      </c>
      <c r="H37" s="598">
        <f>H26+H18+H34</f>
        <v>17640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1" t="s">
        <v>137</v>
      </c>
      <c r="B46" s="96" t="s">
        <v>138</v>
      </c>
      <c r="C46" s="595">
        <f>C35+C40+C45</f>
        <v>10278</v>
      </c>
      <c r="D46" s="596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17991</v>
      </c>
      <c r="H48" s="197">
        <v>19989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17991</v>
      </c>
      <c r="H50" s="594">
        <f>SUM(H44:H49)</f>
        <v>19989</v>
      </c>
    </row>
    <row r="51" spans="1:8" ht="15.75">
      <c r="A51" s="89" t="s">
        <v>79</v>
      </c>
      <c r="B51" s="91" t="s">
        <v>155</v>
      </c>
      <c r="C51" s="197">
        <v>800</v>
      </c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800</v>
      </c>
      <c r="D52" s="596">
        <f>SUM(D48:D51)</f>
        <v>0</v>
      </c>
      <c r="E52" s="201" t="s">
        <v>158</v>
      </c>
      <c r="F52" s="95" t="s">
        <v>159</v>
      </c>
      <c r="G52" s="699">
        <v>0</v>
      </c>
      <c r="H52" s="197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699">
        <v>0</v>
      </c>
      <c r="H53" s="197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1258</v>
      </c>
      <c r="H54" s="197">
        <v>978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699">
        <v>0</v>
      </c>
      <c r="H55" s="197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11078</v>
      </c>
      <c r="D56" s="600">
        <f>D20+D21+D22+D28+D33+D46+D52+D54+D55</f>
        <v>0</v>
      </c>
      <c r="E56" s="100" t="s">
        <v>850</v>
      </c>
      <c r="F56" s="99" t="s">
        <v>172</v>
      </c>
      <c r="G56" s="597">
        <f>G50+G52+G53+G54+G55</f>
        <v>19249</v>
      </c>
      <c r="H56" s="598">
        <f>H50+H52+H53+H54+H55</f>
        <v>20967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2036</v>
      </c>
      <c r="H60" s="197">
        <v>25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19204</v>
      </c>
      <c r="H61" s="594">
        <f>SUM(H62:H68)</f>
        <v>4116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8126</v>
      </c>
      <c r="H63" s="197">
        <v>2702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</v>
      </c>
      <c r="H64" s="197">
        <v>20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>
        <v>11049</v>
      </c>
      <c r="H65" s="197">
        <v>1390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5</v>
      </c>
      <c r="H66" s="197">
        <v>2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</v>
      </c>
      <c r="H67" s="197">
        <v>2</v>
      </c>
    </row>
    <row r="68" spans="1:8" ht="15.75">
      <c r="A68" s="89" t="s">
        <v>206</v>
      </c>
      <c r="B68" s="91" t="s">
        <v>207</v>
      </c>
      <c r="C68" s="699"/>
      <c r="D68" s="197"/>
      <c r="E68" s="89" t="s">
        <v>212</v>
      </c>
      <c r="F68" s="93" t="s">
        <v>213</v>
      </c>
      <c r="G68" s="197">
        <v>1</v>
      </c>
      <c r="H68" s="197"/>
    </row>
    <row r="69" spans="1:8" ht="15.75">
      <c r="A69" s="89" t="s">
        <v>210</v>
      </c>
      <c r="B69" s="91" t="s">
        <v>211</v>
      </c>
      <c r="C69" s="699">
        <v>48</v>
      </c>
      <c r="D69" s="699">
        <v>363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699">
        <v>22</v>
      </c>
      <c r="D70" s="699">
        <v>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699">
        <v>352</v>
      </c>
      <c r="D71" s="699">
        <v>2230</v>
      </c>
      <c r="E71" s="472" t="s">
        <v>47</v>
      </c>
      <c r="F71" s="95" t="s">
        <v>223</v>
      </c>
      <c r="G71" s="595">
        <f>G59+G60+G61+G69+G70</f>
        <v>21240</v>
      </c>
      <c r="H71" s="596">
        <f>H59+H60+H61+H69+H70</f>
        <v>4141</v>
      </c>
    </row>
    <row r="72" spans="1:8" ht="15.75">
      <c r="A72" s="89" t="s">
        <v>221</v>
      </c>
      <c r="B72" s="91" t="s">
        <v>222</v>
      </c>
      <c r="C72" s="699"/>
      <c r="D72" s="699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699"/>
      <c r="D73" s="699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699"/>
      <c r="D74" s="699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699">
        <v>23</v>
      </c>
      <c r="D75" s="699">
        <v>26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445</v>
      </c>
      <c r="D76" s="596">
        <f>SUM(D68:D75)</f>
        <v>2624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47103</v>
      </c>
      <c r="D79" s="594">
        <f>SUM(D80:D82)</f>
        <v>40121</v>
      </c>
      <c r="E79" s="205" t="s">
        <v>849</v>
      </c>
      <c r="F79" s="99" t="s">
        <v>241</v>
      </c>
      <c r="G79" s="597">
        <f>G71+G73+G75+G77</f>
        <v>21240</v>
      </c>
      <c r="H79" s="598">
        <f>H71+H73+H75+H77</f>
        <v>4141</v>
      </c>
    </row>
    <row r="80" spans="1:8" ht="15.75">
      <c r="A80" s="89" t="s">
        <v>239</v>
      </c>
      <c r="B80" s="91" t="s">
        <v>240</v>
      </c>
      <c r="C80" s="699">
        <v>0</v>
      </c>
      <c r="D80" s="197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699">
        <v>0</v>
      </c>
      <c r="D81" s="197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>
        <v>47103</v>
      </c>
      <c r="D82" s="197">
        <v>40121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699">
        <v>0</v>
      </c>
      <c r="D83" s="1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699">
        <v>0</v>
      </c>
      <c r="D84" s="197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47103</v>
      </c>
      <c r="D85" s="596">
        <f>D84+D83+D79</f>
        <v>40121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23</v>
      </c>
      <c r="D89" s="197">
        <v>2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699">
        <v>0</v>
      </c>
      <c r="D90" s="197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699">
        <v>0</v>
      </c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24</v>
      </c>
      <c r="D92" s="596">
        <f>SUM(D88:D91)</f>
        <v>3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47572</v>
      </c>
      <c r="D94" s="600">
        <f>D65+D76+D85+D92+D93</f>
        <v>42748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58650</v>
      </c>
      <c r="D95" s="602">
        <f>D94+D56</f>
        <v>42748</v>
      </c>
      <c r="E95" s="229" t="s">
        <v>942</v>
      </c>
      <c r="F95" s="487" t="s">
        <v>268</v>
      </c>
      <c r="G95" s="601">
        <f>G37+G40+G56+G79</f>
        <v>58650</v>
      </c>
      <c r="H95" s="602">
        <f>H37+H40+H56+H79</f>
        <v>42748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2" t="s">
        <v>977</v>
      </c>
      <c r="B98" s="702">
        <f>pdeReportingDate</f>
        <v>44285</v>
      </c>
      <c r="C98" s="702"/>
      <c r="D98" s="702"/>
      <c r="E98" s="702"/>
      <c r="F98" s="702"/>
      <c r="G98" s="702"/>
      <c r="H98" s="702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4"/>
      <c r="B103" s="701" t="s">
        <v>979</v>
      </c>
      <c r="C103" s="701"/>
      <c r="D103" s="701"/>
      <c r="E103" s="701"/>
      <c r="M103" s="98"/>
    </row>
    <row r="104" spans="1:5" ht="21.75" customHeight="1">
      <c r="A104" s="694"/>
      <c r="B104" s="701" t="s">
        <v>979</v>
      </c>
      <c r="C104" s="701"/>
      <c r="D104" s="701"/>
      <c r="E104" s="701"/>
    </row>
    <row r="105" spans="1:13" ht="21.75" customHeight="1">
      <c r="A105" s="694"/>
      <c r="B105" s="701" t="s">
        <v>979</v>
      </c>
      <c r="C105" s="701"/>
      <c r="D105" s="701"/>
      <c r="E105" s="701"/>
      <c r="M105" s="98"/>
    </row>
    <row r="106" spans="1:5" ht="21.75" customHeight="1">
      <c r="A106" s="694"/>
      <c r="B106" s="701" t="s">
        <v>979</v>
      </c>
      <c r="C106" s="701"/>
      <c r="D106" s="701"/>
      <c r="E106" s="701"/>
    </row>
    <row r="107" spans="1:13" ht="21.75" customHeight="1">
      <c r="A107" s="694"/>
      <c r="B107" s="701"/>
      <c r="C107" s="701"/>
      <c r="D107" s="701"/>
      <c r="E107" s="701"/>
      <c r="M107" s="98"/>
    </row>
    <row r="108" spans="1:5" ht="21.75" customHeight="1">
      <c r="A108" s="694"/>
      <c r="B108" s="701"/>
      <c r="C108" s="701"/>
      <c r="D108" s="701"/>
      <c r="E108" s="701"/>
    </row>
    <row r="109" spans="1:13" ht="21.75" customHeight="1">
      <c r="A109" s="694"/>
      <c r="B109" s="701"/>
      <c r="C109" s="701"/>
      <c r="D109" s="701"/>
      <c r="E109" s="701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67</v>
      </c>
      <c r="D13" s="314">
        <v>54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41</v>
      </c>
      <c r="D15" s="314">
        <v>40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7</v>
      </c>
      <c r="D16" s="314">
        <v>6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/>
      <c r="D19" s="314">
        <v>2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115</v>
      </c>
      <c r="D22" s="627">
        <f>SUM(D12:D18)+D19</f>
        <v>102</v>
      </c>
      <c r="E22" s="194" t="s">
        <v>309</v>
      </c>
      <c r="F22" s="237" t="s">
        <v>310</v>
      </c>
      <c r="G22" s="314">
        <v>74</v>
      </c>
      <c r="H22" s="314">
        <v>172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>
        <v>26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80</v>
      </c>
      <c r="H24" s="314">
        <v>35</v>
      </c>
    </row>
    <row r="25" spans="1:8" ht="31.5">
      <c r="A25" s="194" t="s">
        <v>316</v>
      </c>
      <c r="B25" s="237" t="s">
        <v>317</v>
      </c>
      <c r="C25" s="314">
        <v>1996</v>
      </c>
      <c r="D25" s="314">
        <v>1503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/>
      <c r="D26" s="314">
        <v>35</v>
      </c>
      <c r="E26" s="194" t="s">
        <v>322</v>
      </c>
      <c r="F26" s="237" t="s">
        <v>323</v>
      </c>
      <c r="G26" s="314">
        <v>2873</v>
      </c>
      <c r="H26" s="314">
        <v>4829</v>
      </c>
    </row>
    <row r="27" spans="1:8" ht="31.5">
      <c r="A27" s="194" t="s">
        <v>324</v>
      </c>
      <c r="B27" s="237" t="s">
        <v>325</v>
      </c>
      <c r="C27" s="314"/>
      <c r="D27" s="314">
        <v>15</v>
      </c>
      <c r="E27" s="236" t="s">
        <v>104</v>
      </c>
      <c r="F27" s="238" t="s">
        <v>326</v>
      </c>
      <c r="G27" s="626">
        <f>SUM(G22:G26)</f>
        <v>3027</v>
      </c>
      <c r="H27" s="627">
        <f>SUM(H22:H26)</f>
        <v>5062</v>
      </c>
    </row>
    <row r="28" spans="1:8" ht="15.75">
      <c r="A28" s="194" t="s">
        <v>79</v>
      </c>
      <c r="B28" s="237" t="s">
        <v>327</v>
      </c>
      <c r="C28" s="314">
        <v>123</v>
      </c>
      <c r="D28" s="314">
        <v>126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2119</v>
      </c>
      <c r="D29" s="627">
        <f>SUM(D25:D28)</f>
        <v>1679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2234</v>
      </c>
      <c r="D31" s="633">
        <f>D29+D22</f>
        <v>1781</v>
      </c>
      <c r="E31" s="251" t="s">
        <v>824</v>
      </c>
      <c r="F31" s="266" t="s">
        <v>331</v>
      </c>
      <c r="G31" s="253">
        <f>G16+G18+G27</f>
        <v>3027</v>
      </c>
      <c r="H31" s="254">
        <f>H16+H18+H27</f>
        <v>5062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793</v>
      </c>
      <c r="D33" s="244">
        <f>IF((H31-D31)&gt;0,H31-D31,0)</f>
        <v>3281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2234</v>
      </c>
      <c r="D36" s="635">
        <f>D31-D34+D35</f>
        <v>1781</v>
      </c>
      <c r="E36" s="262" t="s">
        <v>346</v>
      </c>
      <c r="F36" s="256" t="s">
        <v>347</v>
      </c>
      <c r="G36" s="267">
        <f>G35-G34+G31</f>
        <v>3027</v>
      </c>
      <c r="H36" s="268">
        <f>H35-H34+H31</f>
        <v>5062</v>
      </c>
    </row>
    <row r="37" spans="1:8" ht="15.75">
      <c r="A37" s="261" t="s">
        <v>348</v>
      </c>
      <c r="B37" s="231" t="s">
        <v>349</v>
      </c>
      <c r="C37" s="632">
        <f>IF((G36-C36)&gt;0,G36-C36,0)</f>
        <v>793</v>
      </c>
      <c r="D37" s="633">
        <f>IF((H36-D36)&gt;0,H36-D36,0)</f>
        <v>3281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280</v>
      </c>
      <c r="D38" s="627">
        <f>D39+D40+D41</f>
        <v>466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280</v>
      </c>
      <c r="D40" s="314">
        <v>466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513</v>
      </c>
      <c r="D42" s="244">
        <f>+IF((H36-D36-D38)&gt;0,H36-D36-D38,0)</f>
        <v>2815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513</v>
      </c>
      <c r="D44" s="268">
        <f>IF(H42=0,IF(D42-D43&gt;0,D42-D43+H43,0),IF(H42-H43&lt;0,H43-H42+D42,0))</f>
        <v>2815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3027</v>
      </c>
      <c r="D45" s="629">
        <f>D36+D38+D42</f>
        <v>5062</v>
      </c>
      <c r="E45" s="270" t="s">
        <v>373</v>
      </c>
      <c r="F45" s="272" t="s">
        <v>374</v>
      </c>
      <c r="G45" s="628">
        <f>G42+G36</f>
        <v>3027</v>
      </c>
      <c r="H45" s="629">
        <f>H42+H36</f>
        <v>5062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5" t="s">
        <v>978</v>
      </c>
      <c r="B47" s="705"/>
      <c r="C47" s="705"/>
      <c r="D47" s="705"/>
      <c r="E47" s="705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2" t="s">
        <v>977</v>
      </c>
      <c r="B50" s="702">
        <f>pdeReportingDate</f>
        <v>44285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4"/>
      <c r="B55" s="701" t="s">
        <v>979</v>
      </c>
      <c r="C55" s="701"/>
      <c r="D55" s="701"/>
      <c r="E55" s="701"/>
      <c r="F55" s="572"/>
      <c r="G55" s="45"/>
      <c r="H55" s="42"/>
    </row>
    <row r="56" spans="1:8" ht="15.75" customHeight="1">
      <c r="A56" s="694"/>
      <c r="B56" s="701" t="s">
        <v>979</v>
      </c>
      <c r="C56" s="701"/>
      <c r="D56" s="701"/>
      <c r="E56" s="701"/>
      <c r="F56" s="572"/>
      <c r="G56" s="45"/>
      <c r="H56" s="42"/>
    </row>
    <row r="57" spans="1:8" ht="15.75" customHeight="1">
      <c r="A57" s="694"/>
      <c r="B57" s="701" t="s">
        <v>979</v>
      </c>
      <c r="C57" s="701"/>
      <c r="D57" s="701"/>
      <c r="E57" s="701"/>
      <c r="F57" s="572"/>
      <c r="G57" s="45"/>
      <c r="H57" s="42"/>
    </row>
    <row r="58" spans="1:8" ht="15.75" customHeight="1">
      <c r="A58" s="694"/>
      <c r="B58" s="701" t="s">
        <v>979</v>
      </c>
      <c r="C58" s="701"/>
      <c r="D58" s="701"/>
      <c r="E58" s="701"/>
      <c r="F58" s="572"/>
      <c r="G58" s="45"/>
      <c r="H58" s="42"/>
    </row>
    <row r="59" spans="1:8" ht="15.75">
      <c r="A59" s="694"/>
      <c r="B59" s="701"/>
      <c r="C59" s="701"/>
      <c r="D59" s="701"/>
      <c r="E59" s="701"/>
      <c r="F59" s="572"/>
      <c r="G59" s="45"/>
      <c r="H59" s="42"/>
    </row>
    <row r="60" spans="1:8" ht="15.75">
      <c r="A60" s="694"/>
      <c r="B60" s="701"/>
      <c r="C60" s="701"/>
      <c r="D60" s="701"/>
      <c r="E60" s="701"/>
      <c r="F60" s="572"/>
      <c r="G60" s="45"/>
      <c r="H60" s="42"/>
    </row>
    <row r="61" spans="1:8" ht="15.75">
      <c r="A61" s="694"/>
      <c r="B61" s="701"/>
      <c r="C61" s="701"/>
      <c r="D61" s="701"/>
      <c r="E61" s="701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65</v>
      </c>
      <c r="D11" s="700">
        <v>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-62</v>
      </c>
      <c r="D12" s="197">
        <v>-42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f>-4303+8765</f>
        <v>4462</v>
      </c>
      <c r="D13" s="197">
        <v>1674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-43</v>
      </c>
      <c r="D14" s="197">
        <v>-46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4417</v>
      </c>
      <c r="D21" s="657">
        <f>SUM(D11:D20)</f>
        <v>1583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-900</v>
      </c>
      <c r="D25" s="197">
        <v>-2855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2128</v>
      </c>
      <c r="D26" s="197">
        <v>1586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134</v>
      </c>
      <c r="D27" s="197">
        <v>35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f>-12092-365</f>
        <v>-12457</v>
      </c>
      <c r="D28" s="197">
        <v>-842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f>2821+459</f>
        <v>3280</v>
      </c>
      <c r="D29" s="197">
        <v>740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-7815</v>
      </c>
      <c r="D33" s="657">
        <f>SUM(D23:D32)</f>
        <v>-1336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22493</v>
      </c>
      <c r="D37" s="197">
        <v>1905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-17800</v>
      </c>
      <c r="D38" s="197">
        <v>-23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-1261</v>
      </c>
      <c r="D40" s="197">
        <v>-2130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-13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3419</v>
      </c>
      <c r="D43" s="659">
        <f>SUM(D35:D42)</f>
        <v>-248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21</v>
      </c>
      <c r="D44" s="306">
        <f>D43+D33+D21</f>
        <v>-1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3</v>
      </c>
      <c r="D45" s="307">
        <v>4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24</v>
      </c>
      <c r="D46" s="309">
        <f>D45+D44</f>
        <v>3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24</v>
      </c>
      <c r="D47" s="297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2">
        <f>pdeReportingDate</f>
        <v>44285</v>
      </c>
      <c r="C54" s="702"/>
      <c r="D54" s="702"/>
      <c r="E54" s="702"/>
      <c r="F54" s="695"/>
      <c r="G54" s="695"/>
      <c r="H54" s="695"/>
      <c r="M54" s="98"/>
    </row>
    <row r="55" spans="1:13" s="42" customFormat="1" ht="15.75">
      <c r="A55" s="692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3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3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3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4"/>
      <c r="B59" s="701" t="s">
        <v>979</v>
      </c>
      <c r="C59" s="701"/>
      <c r="D59" s="701"/>
      <c r="E59" s="701"/>
      <c r="F59" s="572"/>
      <c r="G59" s="45"/>
      <c r="H59" s="42"/>
    </row>
    <row r="60" spans="1:8" ht="15.75">
      <c r="A60" s="694"/>
      <c r="B60" s="701" t="s">
        <v>979</v>
      </c>
      <c r="C60" s="701"/>
      <c r="D60" s="701"/>
      <c r="E60" s="701"/>
      <c r="F60" s="572"/>
      <c r="G60" s="45"/>
      <c r="H60" s="42"/>
    </row>
    <row r="61" spans="1:8" ht="15.75">
      <c r="A61" s="694"/>
      <c r="B61" s="701" t="s">
        <v>979</v>
      </c>
      <c r="C61" s="701"/>
      <c r="D61" s="701"/>
      <c r="E61" s="701"/>
      <c r="F61" s="572"/>
      <c r="G61" s="45"/>
      <c r="H61" s="42"/>
    </row>
    <row r="62" spans="1:8" ht="15.75">
      <c r="A62" s="694"/>
      <c r="B62" s="701" t="s">
        <v>979</v>
      </c>
      <c r="C62" s="701"/>
      <c r="D62" s="701"/>
      <c r="E62" s="701"/>
      <c r="F62" s="572"/>
      <c r="G62" s="45"/>
      <c r="H62" s="42"/>
    </row>
    <row r="63" spans="1:8" ht="15.75">
      <c r="A63" s="694"/>
      <c r="B63" s="701"/>
      <c r="C63" s="701"/>
      <c r="D63" s="701"/>
      <c r="E63" s="701"/>
      <c r="F63" s="572"/>
      <c r="G63" s="45"/>
      <c r="H63" s="42"/>
    </row>
    <row r="64" spans="1:8" ht="15.75">
      <c r="A64" s="694"/>
      <c r="B64" s="701"/>
      <c r="C64" s="701"/>
      <c r="D64" s="701"/>
      <c r="E64" s="701"/>
      <c r="F64" s="572"/>
      <c r="G64" s="45"/>
      <c r="H64" s="42"/>
    </row>
    <row r="65" spans="1:8" ht="15.75">
      <c r="A65" s="694"/>
      <c r="B65" s="701"/>
      <c r="C65" s="701"/>
      <c r="D65" s="701"/>
      <c r="E65" s="701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1" t="s">
        <v>453</v>
      </c>
      <c r="B8" s="714" t="s">
        <v>454</v>
      </c>
      <c r="C8" s="707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7" t="s">
        <v>460</v>
      </c>
      <c r="L8" s="707" t="s">
        <v>461</v>
      </c>
      <c r="M8" s="529"/>
      <c r="N8" s="530"/>
    </row>
    <row r="9" spans="1:14" s="531" customFormat="1" ht="31.5">
      <c r="A9" s="712"/>
      <c r="B9" s="715"/>
      <c r="C9" s="708"/>
      <c r="D9" s="710" t="s">
        <v>826</v>
      </c>
      <c r="E9" s="710" t="s">
        <v>456</v>
      </c>
      <c r="F9" s="533" t="s">
        <v>457</v>
      </c>
      <c r="G9" s="533"/>
      <c r="H9" s="533"/>
      <c r="I9" s="717" t="s">
        <v>458</v>
      </c>
      <c r="J9" s="717" t="s">
        <v>459</v>
      </c>
      <c r="K9" s="708"/>
      <c r="L9" s="708"/>
      <c r="M9" s="534" t="s">
        <v>825</v>
      </c>
      <c r="N9" s="530"/>
    </row>
    <row r="10" spans="1:14" s="531" customFormat="1" ht="31.5">
      <c r="A10" s="713"/>
      <c r="B10" s="716"/>
      <c r="C10" s="709"/>
      <c r="D10" s="710"/>
      <c r="E10" s="710"/>
      <c r="F10" s="532" t="s">
        <v>462</v>
      </c>
      <c r="G10" s="532" t="s">
        <v>463</v>
      </c>
      <c r="H10" s="532" t="s">
        <v>464</v>
      </c>
      <c r="I10" s="709"/>
      <c r="J10" s="709"/>
      <c r="K10" s="709"/>
      <c r="L10" s="709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9995</v>
      </c>
      <c r="D13" s="582">
        <f>'1-Баланс'!H20</f>
        <v>0</v>
      </c>
      <c r="E13" s="582">
        <f>'1-Баланс'!H21</f>
        <v>0</v>
      </c>
      <c r="F13" s="582">
        <f>'1-Баланс'!H23</f>
        <v>999</v>
      </c>
      <c r="G13" s="582">
        <f>'1-Баланс'!H24</f>
        <v>0</v>
      </c>
      <c r="H13" s="583"/>
      <c r="I13" s="582">
        <f>'1-Баланс'!H29+'1-Баланс'!H32</f>
        <v>6646</v>
      </c>
      <c r="J13" s="582">
        <f>'1-Баланс'!H30+'1-Баланс'!H33</f>
        <v>0</v>
      </c>
      <c r="K13" s="583"/>
      <c r="L13" s="582">
        <f>SUM(C13:K13)</f>
        <v>17640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9995</v>
      </c>
      <c r="D17" s="651">
        <f aca="true" t="shared" si="2" ref="D17:M17">D13+D14</f>
        <v>0</v>
      </c>
      <c r="E17" s="651">
        <f t="shared" si="2"/>
        <v>0</v>
      </c>
      <c r="F17" s="651">
        <f t="shared" si="2"/>
        <v>999</v>
      </c>
      <c r="G17" s="651">
        <f t="shared" si="2"/>
        <v>0</v>
      </c>
      <c r="H17" s="651">
        <f t="shared" si="2"/>
        <v>0</v>
      </c>
      <c r="I17" s="651">
        <f t="shared" si="2"/>
        <v>6646</v>
      </c>
      <c r="J17" s="651">
        <f t="shared" si="2"/>
        <v>0</v>
      </c>
      <c r="K17" s="651">
        <f t="shared" si="2"/>
        <v>0</v>
      </c>
      <c r="L17" s="582">
        <f t="shared" si="1"/>
        <v>17640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521</v>
      </c>
      <c r="J18" s="582">
        <f>+'1-Баланс'!G33</f>
        <v>0</v>
      </c>
      <c r="K18" s="583"/>
      <c r="L18" s="582">
        <f t="shared" si="1"/>
        <v>521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999</v>
      </c>
      <c r="G19" s="168">
        <f t="shared" si="3"/>
        <v>0</v>
      </c>
      <c r="H19" s="168">
        <f t="shared" si="3"/>
        <v>0</v>
      </c>
      <c r="I19" s="168">
        <f t="shared" si="3"/>
        <v>-999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>
        <v>999</v>
      </c>
      <c r="G21" s="314"/>
      <c r="H21" s="314"/>
      <c r="I21" s="314">
        <v>-999</v>
      </c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>
        <v>-70</v>
      </c>
      <c r="J22" s="314">
        <v>70</v>
      </c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9995</v>
      </c>
      <c r="D31" s="651">
        <f aca="true" t="shared" si="6" ref="D31:M31">D19+D22+D23+D26+D30+D29+D17+D18</f>
        <v>0</v>
      </c>
      <c r="E31" s="651">
        <f t="shared" si="6"/>
        <v>0</v>
      </c>
      <c r="F31" s="651">
        <f t="shared" si="6"/>
        <v>1998</v>
      </c>
      <c r="G31" s="651">
        <f t="shared" si="6"/>
        <v>0</v>
      </c>
      <c r="H31" s="651">
        <f t="shared" si="6"/>
        <v>0</v>
      </c>
      <c r="I31" s="651">
        <f t="shared" si="6"/>
        <v>6098</v>
      </c>
      <c r="J31" s="651">
        <f t="shared" si="6"/>
        <v>70</v>
      </c>
      <c r="K31" s="651">
        <f t="shared" si="6"/>
        <v>0</v>
      </c>
      <c r="L31" s="582">
        <f t="shared" si="1"/>
        <v>18161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9995</v>
      </c>
      <c r="D34" s="585">
        <f t="shared" si="7"/>
        <v>0</v>
      </c>
      <c r="E34" s="585">
        <f t="shared" si="7"/>
        <v>0</v>
      </c>
      <c r="F34" s="585">
        <f t="shared" si="7"/>
        <v>1998</v>
      </c>
      <c r="G34" s="585">
        <f t="shared" si="7"/>
        <v>0</v>
      </c>
      <c r="H34" s="585">
        <f t="shared" si="7"/>
        <v>0</v>
      </c>
      <c r="I34" s="585">
        <f t="shared" si="7"/>
        <v>6098</v>
      </c>
      <c r="J34" s="585">
        <f t="shared" si="7"/>
        <v>70</v>
      </c>
      <c r="K34" s="585">
        <f t="shared" si="7"/>
        <v>0</v>
      </c>
      <c r="L34" s="649">
        <f t="shared" si="1"/>
        <v>18161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2" t="s">
        <v>977</v>
      </c>
      <c r="B38" s="702">
        <f>pdeReportingDate</f>
        <v>44285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4"/>
      <c r="B43" s="701" t="s">
        <v>979</v>
      </c>
      <c r="C43" s="701"/>
      <c r="D43" s="701"/>
      <c r="E43" s="701"/>
      <c r="F43" s="572"/>
      <c r="G43" s="45"/>
      <c r="H43" s="42"/>
      <c r="M43" s="169"/>
    </row>
    <row r="44" spans="1:13" ht="15.75">
      <c r="A44" s="694"/>
      <c r="B44" s="701" t="s">
        <v>979</v>
      </c>
      <c r="C44" s="701"/>
      <c r="D44" s="701"/>
      <c r="E44" s="701"/>
      <c r="F44" s="572"/>
      <c r="G44" s="45"/>
      <c r="H44" s="42"/>
      <c r="M44" s="169"/>
    </row>
    <row r="45" spans="1:13" ht="15.75">
      <c r="A45" s="694"/>
      <c r="B45" s="701" t="s">
        <v>979</v>
      </c>
      <c r="C45" s="701"/>
      <c r="D45" s="701"/>
      <c r="E45" s="701"/>
      <c r="F45" s="572"/>
      <c r="G45" s="45"/>
      <c r="H45" s="42"/>
      <c r="M45" s="169"/>
    </row>
    <row r="46" spans="1:13" ht="15.75">
      <c r="A46" s="694"/>
      <c r="B46" s="701" t="s">
        <v>979</v>
      </c>
      <c r="C46" s="701"/>
      <c r="D46" s="701"/>
      <c r="E46" s="701"/>
      <c r="F46" s="572"/>
      <c r="G46" s="45"/>
      <c r="H46" s="42"/>
      <c r="M46" s="169"/>
    </row>
    <row r="47" spans="1:13" ht="15.75">
      <c r="A47" s="694"/>
      <c r="B47" s="701"/>
      <c r="C47" s="701"/>
      <c r="D47" s="701"/>
      <c r="E47" s="701"/>
      <c r="F47" s="572"/>
      <c r="G47" s="45"/>
      <c r="H47" s="42"/>
      <c r="M47" s="169"/>
    </row>
    <row r="48" spans="1:13" ht="15.75">
      <c r="A48" s="694"/>
      <c r="B48" s="701"/>
      <c r="C48" s="701"/>
      <c r="D48" s="701"/>
      <c r="E48" s="701"/>
      <c r="F48" s="572"/>
      <c r="G48" s="45"/>
      <c r="H48" s="42"/>
      <c r="M48" s="169"/>
    </row>
    <row r="49" spans="1:13" ht="15.75">
      <c r="A49" s="694"/>
      <c r="B49" s="701"/>
      <c r="C49" s="701"/>
      <c r="D49" s="701"/>
      <c r="E49" s="701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7" t="s">
        <v>998</v>
      </c>
      <c r="B12" s="678"/>
      <c r="C12" s="92">
        <v>10278</v>
      </c>
      <c r="D12" s="92">
        <v>54.39</v>
      </c>
      <c r="E12" s="92">
        <v>10278</v>
      </c>
      <c r="F12" s="467">
        <f>C12-E12</f>
        <v>0</v>
      </c>
    </row>
    <row r="13" spans="1:6" ht="15.75">
      <c r="A13" s="677"/>
      <c r="B13" s="678"/>
      <c r="C13" s="92"/>
      <c r="D13" s="92"/>
      <c r="E13" s="92"/>
      <c r="F13" s="467">
        <f aca="true" t="shared" si="0" ref="F13:F26">C13-E13</f>
        <v>0</v>
      </c>
    </row>
    <row r="14" spans="1:6" ht="15.75">
      <c r="A14" s="677"/>
      <c r="B14" s="678"/>
      <c r="C14" s="92"/>
      <c r="D14" s="92"/>
      <c r="E14" s="92"/>
      <c r="F14" s="467">
        <f t="shared" si="0"/>
        <v>0</v>
      </c>
    </row>
    <row r="15" spans="1:6" ht="15.75">
      <c r="A15" s="677"/>
      <c r="B15" s="678"/>
      <c r="C15" s="92"/>
      <c r="D15" s="92"/>
      <c r="E15" s="92"/>
      <c r="F15" s="467">
        <f t="shared" si="0"/>
        <v>0</v>
      </c>
    </row>
    <row r="16" spans="1:6" ht="15.75">
      <c r="A16" s="677"/>
      <c r="B16" s="678"/>
      <c r="C16" s="92"/>
      <c r="D16" s="92"/>
      <c r="E16" s="92"/>
      <c r="F16" s="467">
        <f t="shared" si="0"/>
        <v>0</v>
      </c>
    </row>
    <row r="17" spans="1:6" ht="15.75">
      <c r="A17" s="677"/>
      <c r="B17" s="678"/>
      <c r="C17" s="92"/>
      <c r="D17" s="92"/>
      <c r="E17" s="92"/>
      <c r="F17" s="467">
        <f t="shared" si="0"/>
        <v>0</v>
      </c>
    </row>
    <row r="18" spans="1:6" ht="15.75">
      <c r="A18" s="677"/>
      <c r="B18" s="678"/>
      <c r="C18" s="92"/>
      <c r="D18" s="92"/>
      <c r="E18" s="92"/>
      <c r="F18" s="467">
        <f t="shared" si="0"/>
        <v>0</v>
      </c>
    </row>
    <row r="19" spans="1:6" ht="15.75">
      <c r="A19" s="677"/>
      <c r="B19" s="678"/>
      <c r="C19" s="92"/>
      <c r="D19" s="92"/>
      <c r="E19" s="92"/>
      <c r="F19" s="467">
        <f t="shared" si="0"/>
        <v>0</v>
      </c>
    </row>
    <row r="20" spans="1:6" ht="15.75">
      <c r="A20" s="677"/>
      <c r="B20" s="678"/>
      <c r="C20" s="92"/>
      <c r="D20" s="92"/>
      <c r="E20" s="92"/>
      <c r="F20" s="467">
        <f t="shared" si="0"/>
        <v>0</v>
      </c>
    </row>
    <row r="21" spans="1:6" ht="15.75">
      <c r="A21" s="677"/>
      <c r="B21" s="678"/>
      <c r="C21" s="92"/>
      <c r="D21" s="92"/>
      <c r="E21" s="92"/>
      <c r="F21" s="467">
        <f t="shared" si="0"/>
        <v>0</v>
      </c>
    </row>
    <row r="22" spans="1:6" ht="15.75">
      <c r="A22" s="677"/>
      <c r="B22" s="678"/>
      <c r="C22" s="92"/>
      <c r="D22" s="92"/>
      <c r="E22" s="92"/>
      <c r="F22" s="467">
        <f t="shared" si="0"/>
        <v>0</v>
      </c>
    </row>
    <row r="23" spans="1:6" ht="15.75">
      <c r="A23" s="677"/>
      <c r="B23" s="678"/>
      <c r="C23" s="92"/>
      <c r="D23" s="92"/>
      <c r="E23" s="92"/>
      <c r="F23" s="467">
        <f t="shared" si="0"/>
        <v>0</v>
      </c>
    </row>
    <row r="24" spans="1:6" ht="15.75">
      <c r="A24" s="677"/>
      <c r="B24" s="678"/>
      <c r="C24" s="92"/>
      <c r="D24" s="92"/>
      <c r="E24" s="92"/>
      <c r="F24" s="467">
        <f t="shared" si="0"/>
        <v>0</v>
      </c>
    </row>
    <row r="25" spans="1:6" ht="15.75">
      <c r="A25" s="677"/>
      <c r="B25" s="678"/>
      <c r="C25" s="92"/>
      <c r="D25" s="92"/>
      <c r="E25" s="92"/>
      <c r="F25" s="467">
        <f t="shared" si="0"/>
        <v>0</v>
      </c>
    </row>
    <row r="26" spans="1:6" ht="15.75">
      <c r="A26" s="677"/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10278</v>
      </c>
      <c r="D27" s="470"/>
      <c r="E27" s="470">
        <f>SUM(E12:E26)</f>
        <v>10278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7"/>
      <c r="B29" s="678"/>
      <c r="C29" s="92"/>
      <c r="D29" s="92"/>
      <c r="E29" s="92"/>
      <c r="F29" s="467">
        <f>C29-E29</f>
        <v>0</v>
      </c>
    </row>
    <row r="30" spans="1:6" ht="15.75">
      <c r="A30" s="677"/>
      <c r="B30" s="678"/>
      <c r="C30" s="92"/>
      <c r="D30" s="92"/>
      <c r="E30" s="92"/>
      <c r="F30" s="467">
        <f aca="true" t="shared" si="1" ref="F30:F43">C30-E30</f>
        <v>0</v>
      </c>
    </row>
    <row r="31" spans="1:6" ht="15.75">
      <c r="A31" s="677"/>
      <c r="B31" s="678"/>
      <c r="C31" s="92"/>
      <c r="D31" s="92"/>
      <c r="E31" s="92"/>
      <c r="F31" s="467">
        <f t="shared" si="1"/>
        <v>0</v>
      </c>
    </row>
    <row r="32" spans="1:6" ht="15.75">
      <c r="A32" s="677"/>
      <c r="B32" s="678"/>
      <c r="C32" s="92"/>
      <c r="D32" s="92"/>
      <c r="E32" s="92"/>
      <c r="F32" s="467">
        <f t="shared" si="1"/>
        <v>0</v>
      </c>
    </row>
    <row r="33" spans="1:6" ht="15.75">
      <c r="A33" s="677"/>
      <c r="B33" s="678"/>
      <c r="C33" s="92"/>
      <c r="D33" s="92"/>
      <c r="E33" s="92"/>
      <c r="F33" s="467">
        <f t="shared" si="1"/>
        <v>0</v>
      </c>
    </row>
    <row r="34" spans="1:6" ht="15.75">
      <c r="A34" s="677"/>
      <c r="B34" s="678"/>
      <c r="C34" s="92"/>
      <c r="D34" s="92"/>
      <c r="E34" s="92"/>
      <c r="F34" s="467">
        <f t="shared" si="1"/>
        <v>0</v>
      </c>
    </row>
    <row r="35" spans="1:6" ht="15.75">
      <c r="A35" s="677"/>
      <c r="B35" s="678"/>
      <c r="C35" s="92"/>
      <c r="D35" s="92"/>
      <c r="E35" s="92"/>
      <c r="F35" s="467">
        <f t="shared" si="1"/>
        <v>0</v>
      </c>
    </row>
    <row r="36" spans="1:6" ht="15.75">
      <c r="A36" s="677"/>
      <c r="B36" s="678"/>
      <c r="C36" s="92"/>
      <c r="D36" s="92"/>
      <c r="E36" s="92"/>
      <c r="F36" s="467">
        <f t="shared" si="1"/>
        <v>0</v>
      </c>
    </row>
    <row r="37" spans="1:6" ht="15.75">
      <c r="A37" s="677"/>
      <c r="B37" s="678"/>
      <c r="C37" s="92"/>
      <c r="D37" s="92"/>
      <c r="E37" s="92"/>
      <c r="F37" s="467">
        <f t="shared" si="1"/>
        <v>0</v>
      </c>
    </row>
    <row r="38" spans="1:6" ht="15.75">
      <c r="A38" s="677"/>
      <c r="B38" s="678"/>
      <c r="C38" s="92"/>
      <c r="D38" s="92"/>
      <c r="E38" s="92"/>
      <c r="F38" s="467">
        <f t="shared" si="1"/>
        <v>0</v>
      </c>
    </row>
    <row r="39" spans="1:6" ht="15.75">
      <c r="A39" s="677"/>
      <c r="B39" s="678"/>
      <c r="C39" s="92"/>
      <c r="D39" s="92"/>
      <c r="E39" s="92"/>
      <c r="F39" s="467">
        <f t="shared" si="1"/>
        <v>0</v>
      </c>
    </row>
    <row r="40" spans="1:6" ht="15.75">
      <c r="A40" s="677"/>
      <c r="B40" s="678"/>
      <c r="C40" s="92"/>
      <c r="D40" s="92"/>
      <c r="E40" s="92"/>
      <c r="F40" s="467">
        <f t="shared" si="1"/>
        <v>0</v>
      </c>
    </row>
    <row r="41" spans="1:6" ht="15.75">
      <c r="A41" s="677"/>
      <c r="B41" s="678"/>
      <c r="C41" s="92"/>
      <c r="D41" s="92"/>
      <c r="E41" s="92"/>
      <c r="F41" s="467">
        <f t="shared" si="1"/>
        <v>0</v>
      </c>
    </row>
    <row r="42" spans="1:6" ht="15.75">
      <c r="A42" s="677"/>
      <c r="B42" s="678"/>
      <c r="C42" s="92"/>
      <c r="D42" s="92"/>
      <c r="E42" s="92"/>
      <c r="F42" s="467">
        <f t="shared" si="1"/>
        <v>0</v>
      </c>
    </row>
    <row r="43" spans="1:6" ht="15.75">
      <c r="A43" s="677"/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7"/>
      <c r="B46" s="678"/>
      <c r="C46" s="92"/>
      <c r="D46" s="92"/>
      <c r="E46" s="92"/>
      <c r="F46" s="467">
        <f>C46-E46</f>
        <v>0</v>
      </c>
    </row>
    <row r="47" spans="1:6" ht="15.75">
      <c r="A47" s="677"/>
      <c r="B47" s="678"/>
      <c r="C47" s="92"/>
      <c r="D47" s="92"/>
      <c r="E47" s="92"/>
      <c r="F47" s="467">
        <f aca="true" t="shared" si="2" ref="F47:F60">C47-E47</f>
        <v>0</v>
      </c>
    </row>
    <row r="48" spans="1:6" ht="15.75">
      <c r="A48" s="677"/>
      <c r="B48" s="678"/>
      <c r="C48" s="92"/>
      <c r="D48" s="92"/>
      <c r="E48" s="92"/>
      <c r="F48" s="467">
        <f t="shared" si="2"/>
        <v>0</v>
      </c>
    </row>
    <row r="49" spans="1:6" ht="15.75">
      <c r="A49" s="677"/>
      <c r="B49" s="678"/>
      <c r="C49" s="92"/>
      <c r="D49" s="92"/>
      <c r="E49" s="92"/>
      <c r="F49" s="467">
        <f t="shared" si="2"/>
        <v>0</v>
      </c>
    </row>
    <row r="50" spans="1:6" ht="15.75">
      <c r="A50" s="677"/>
      <c r="B50" s="678"/>
      <c r="C50" s="92"/>
      <c r="D50" s="92"/>
      <c r="E50" s="92"/>
      <c r="F50" s="467">
        <f t="shared" si="2"/>
        <v>0</v>
      </c>
    </row>
    <row r="51" spans="1:6" ht="15.75">
      <c r="A51" s="677"/>
      <c r="B51" s="678"/>
      <c r="C51" s="92"/>
      <c r="D51" s="92"/>
      <c r="E51" s="92"/>
      <c r="F51" s="467">
        <f t="shared" si="2"/>
        <v>0</v>
      </c>
    </row>
    <row r="52" spans="1:6" ht="15.75">
      <c r="A52" s="677"/>
      <c r="B52" s="678"/>
      <c r="C52" s="92"/>
      <c r="D52" s="92"/>
      <c r="E52" s="92"/>
      <c r="F52" s="467">
        <f t="shared" si="2"/>
        <v>0</v>
      </c>
    </row>
    <row r="53" spans="1:6" ht="15.75">
      <c r="A53" s="677"/>
      <c r="B53" s="678"/>
      <c r="C53" s="92"/>
      <c r="D53" s="92"/>
      <c r="E53" s="92"/>
      <c r="F53" s="467">
        <f t="shared" si="2"/>
        <v>0</v>
      </c>
    </row>
    <row r="54" spans="1:6" ht="15.75">
      <c r="A54" s="677"/>
      <c r="B54" s="678"/>
      <c r="C54" s="92"/>
      <c r="D54" s="92"/>
      <c r="E54" s="92"/>
      <c r="F54" s="467">
        <f t="shared" si="2"/>
        <v>0</v>
      </c>
    </row>
    <row r="55" spans="1:6" ht="15.75">
      <c r="A55" s="677"/>
      <c r="B55" s="678"/>
      <c r="C55" s="92"/>
      <c r="D55" s="92"/>
      <c r="E55" s="92"/>
      <c r="F55" s="467">
        <f t="shared" si="2"/>
        <v>0</v>
      </c>
    </row>
    <row r="56" spans="1:6" ht="15.75">
      <c r="A56" s="677"/>
      <c r="B56" s="678"/>
      <c r="C56" s="92"/>
      <c r="D56" s="92"/>
      <c r="E56" s="92"/>
      <c r="F56" s="467">
        <f t="shared" si="2"/>
        <v>0</v>
      </c>
    </row>
    <row r="57" spans="1:6" ht="15.75">
      <c r="A57" s="677"/>
      <c r="B57" s="678"/>
      <c r="C57" s="92"/>
      <c r="D57" s="92"/>
      <c r="E57" s="92"/>
      <c r="F57" s="467">
        <f t="shared" si="2"/>
        <v>0</v>
      </c>
    </row>
    <row r="58" spans="1:6" ht="15.75">
      <c r="A58" s="677"/>
      <c r="B58" s="678"/>
      <c r="C58" s="92"/>
      <c r="D58" s="92"/>
      <c r="E58" s="92"/>
      <c r="F58" s="467">
        <f t="shared" si="2"/>
        <v>0</v>
      </c>
    </row>
    <row r="59" spans="1:6" ht="15.75">
      <c r="A59" s="677"/>
      <c r="B59" s="678"/>
      <c r="C59" s="92"/>
      <c r="D59" s="92"/>
      <c r="E59" s="92"/>
      <c r="F59" s="467">
        <f t="shared" si="2"/>
        <v>0</v>
      </c>
    </row>
    <row r="60" spans="1:6" ht="15.75">
      <c r="A60" s="677"/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7">
        <v>1</v>
      </c>
      <c r="B63" s="678"/>
      <c r="C63" s="92"/>
      <c r="D63" s="92"/>
      <c r="E63" s="92"/>
      <c r="F63" s="467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10278</v>
      </c>
      <c r="D79" s="470"/>
      <c r="E79" s="470">
        <f>E78+E61+E44+E27</f>
        <v>10278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7">
        <v>1</v>
      </c>
      <c r="B82" s="678"/>
      <c r="C82" s="92"/>
      <c r="D82" s="92"/>
      <c r="E82" s="92"/>
      <c r="F82" s="467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7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7">
        <v>1</v>
      </c>
      <c r="B99" s="678"/>
      <c r="C99" s="92"/>
      <c r="D99" s="92"/>
      <c r="E99" s="92"/>
      <c r="F99" s="467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7">
        <v>1</v>
      </c>
      <c r="B116" s="678"/>
      <c r="C116" s="92"/>
      <c r="D116" s="92"/>
      <c r="E116" s="92"/>
      <c r="F116" s="467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7">
        <v>1</v>
      </c>
      <c r="B133" s="678"/>
      <c r="C133" s="92"/>
      <c r="D133" s="92"/>
      <c r="E133" s="92"/>
      <c r="F133" s="467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2" t="s">
        <v>977</v>
      </c>
      <c r="B151" s="702">
        <f>pdeReportingDate</f>
        <v>44285</v>
      </c>
      <c r="C151" s="702"/>
      <c r="D151" s="702"/>
      <c r="E151" s="702"/>
      <c r="F151" s="702"/>
      <c r="G151" s="702"/>
      <c r="H151" s="702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4"/>
      <c r="B156" s="701" t="s">
        <v>979</v>
      </c>
      <c r="C156" s="701"/>
      <c r="D156" s="701"/>
      <c r="E156" s="701"/>
      <c r="F156" s="572"/>
      <c r="G156" s="45"/>
      <c r="H156" s="42"/>
    </row>
    <row r="157" spans="1:8" ht="15.75">
      <c r="A157" s="694"/>
      <c r="B157" s="701" t="s">
        <v>979</v>
      </c>
      <c r="C157" s="701"/>
      <c r="D157" s="701"/>
      <c r="E157" s="701"/>
      <c r="F157" s="572"/>
      <c r="G157" s="45"/>
      <c r="H157" s="42"/>
    </row>
    <row r="158" spans="1:8" ht="15.75">
      <c r="A158" s="694"/>
      <c r="B158" s="701" t="s">
        <v>979</v>
      </c>
      <c r="C158" s="701"/>
      <c r="D158" s="701"/>
      <c r="E158" s="701"/>
      <c r="F158" s="572"/>
      <c r="G158" s="45"/>
      <c r="H158" s="42"/>
    </row>
    <row r="159" spans="1:8" ht="15.75">
      <c r="A159" s="694"/>
      <c r="B159" s="701" t="s">
        <v>979</v>
      </c>
      <c r="C159" s="701"/>
      <c r="D159" s="701"/>
      <c r="E159" s="701"/>
      <c r="F159" s="572"/>
      <c r="G159" s="45"/>
      <c r="H159" s="42"/>
    </row>
    <row r="160" spans="1:8" ht="15.75">
      <c r="A160" s="694"/>
      <c r="B160" s="701"/>
      <c r="C160" s="701"/>
      <c r="D160" s="701"/>
      <c r="E160" s="701"/>
      <c r="F160" s="572"/>
      <c r="G160" s="45"/>
      <c r="H160" s="42"/>
    </row>
    <row r="161" spans="1:8" ht="15.75">
      <c r="A161" s="694"/>
      <c r="B161" s="701"/>
      <c r="C161" s="701"/>
      <c r="D161" s="701"/>
      <c r="E161" s="701"/>
      <c r="F161" s="572"/>
      <c r="G161" s="45"/>
      <c r="H161" s="42"/>
    </row>
    <row r="162" spans="1:8" ht="15.75">
      <c r="A162" s="694"/>
      <c r="B162" s="701"/>
      <c r="C162" s="701"/>
      <c r="D162" s="701"/>
      <c r="E162" s="701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8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1">D12+E12-F12</f>
        <v>0</v>
      </c>
      <c r="H12" s="326"/>
      <c r="I12" s="326"/>
      <c r="J12" s="327">
        <f aca="true" t="shared" si="3" ref="J12:J41">G12+H12-I12</f>
        <v>0</v>
      </c>
      <c r="K12" s="326"/>
      <c r="L12" s="326"/>
      <c r="M12" s="326"/>
      <c r="N12" s="327">
        <f aca="true" t="shared" si="4" ref="N12:N41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0</v>
      </c>
      <c r="E27" s="330">
        <f aca="true" t="shared" si="5" ref="E27:P27">SUM(E23:E26)</f>
        <v>0</v>
      </c>
      <c r="F27" s="330">
        <f t="shared" si="5"/>
        <v>0</v>
      </c>
      <c r="G27" s="331">
        <f t="shared" si="2"/>
        <v>0</v>
      </c>
      <c r="H27" s="330">
        <f t="shared" si="5"/>
        <v>0</v>
      </c>
      <c r="I27" s="330">
        <f t="shared" si="5"/>
        <v>0</v>
      </c>
      <c r="J27" s="331">
        <f t="shared" si="3"/>
        <v>0</v>
      </c>
      <c r="K27" s="330">
        <f t="shared" si="5"/>
        <v>0</v>
      </c>
      <c r="L27" s="330">
        <f t="shared" si="5"/>
        <v>0</v>
      </c>
      <c r="M27" s="330">
        <f t="shared" si="5"/>
        <v>0</v>
      </c>
      <c r="N27" s="331">
        <f t="shared" si="4"/>
        <v>0</v>
      </c>
      <c r="O27" s="330">
        <f t="shared" si="5"/>
        <v>0</v>
      </c>
      <c r="P27" s="330">
        <f t="shared" si="5"/>
        <v>0</v>
      </c>
      <c r="Q27" s="331">
        <f t="shared" si="0"/>
        <v>0</v>
      </c>
      <c r="R27" s="341">
        <f t="shared" si="1"/>
        <v>0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0</v>
      </c>
      <c r="E29" s="333">
        <f aca="true" t="shared" si="6" ref="E29:P29">SUM(E30:E33)</f>
        <v>10278</v>
      </c>
      <c r="F29" s="333">
        <f t="shared" si="6"/>
        <v>0</v>
      </c>
      <c r="G29" s="334">
        <f t="shared" si="2"/>
        <v>10278</v>
      </c>
      <c r="H29" s="333">
        <f t="shared" si="6"/>
        <v>0</v>
      </c>
      <c r="I29" s="333">
        <f t="shared" si="6"/>
        <v>0</v>
      </c>
      <c r="J29" s="334">
        <f t="shared" si="3"/>
        <v>10278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10278</v>
      </c>
    </row>
    <row r="30" spans="1:18" ht="15.75">
      <c r="A30" s="337"/>
      <c r="B30" s="319" t="s">
        <v>108</v>
      </c>
      <c r="C30" s="152" t="s">
        <v>563</v>
      </c>
      <c r="D30" s="326"/>
      <c r="E30" s="326">
        <v>10278</v>
      </c>
      <c r="F30" s="326"/>
      <c r="G30" s="327">
        <f t="shared" si="2"/>
        <v>10278</v>
      </c>
      <c r="H30" s="326"/>
      <c r="I30" s="326"/>
      <c r="J30" s="327">
        <f t="shared" si="3"/>
        <v>10278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10278</v>
      </c>
    </row>
    <row r="31" spans="1:18" ht="15.7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0</v>
      </c>
      <c r="E40" s="328">
        <f aca="true" t="shared" si="10" ref="E40:P40">E29+E34+E39</f>
        <v>10278</v>
      </c>
      <c r="F40" s="328">
        <f t="shared" si="10"/>
        <v>0</v>
      </c>
      <c r="G40" s="327">
        <f t="shared" si="2"/>
        <v>10278</v>
      </c>
      <c r="H40" s="328">
        <f t="shared" si="10"/>
        <v>0</v>
      </c>
      <c r="I40" s="328">
        <f t="shared" si="10"/>
        <v>0</v>
      </c>
      <c r="J40" s="327">
        <f t="shared" si="3"/>
        <v>10278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10278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0</v>
      </c>
      <c r="E42" s="347">
        <f>E19+E20+E21+E27+E40+E41</f>
        <v>10278</v>
      </c>
      <c r="F42" s="347">
        <f aca="true" t="shared" si="11" ref="F42:R42">F19+F20+F21+F27+F40+F41</f>
        <v>0</v>
      </c>
      <c r="G42" s="347">
        <f t="shared" si="11"/>
        <v>10278</v>
      </c>
      <c r="H42" s="347">
        <f t="shared" si="11"/>
        <v>0</v>
      </c>
      <c r="I42" s="347">
        <f t="shared" si="11"/>
        <v>0</v>
      </c>
      <c r="J42" s="347">
        <f t="shared" si="11"/>
        <v>10278</v>
      </c>
      <c r="K42" s="347">
        <f t="shared" si="11"/>
        <v>0</v>
      </c>
      <c r="L42" s="347">
        <f t="shared" si="11"/>
        <v>0</v>
      </c>
      <c r="M42" s="347">
        <f t="shared" si="11"/>
        <v>0</v>
      </c>
      <c r="N42" s="347">
        <f t="shared" si="11"/>
        <v>0</v>
      </c>
      <c r="O42" s="347">
        <f t="shared" si="11"/>
        <v>0</v>
      </c>
      <c r="P42" s="347">
        <f t="shared" si="11"/>
        <v>0</v>
      </c>
      <c r="Q42" s="347">
        <f t="shared" si="11"/>
        <v>0</v>
      </c>
      <c r="R42" s="348">
        <f t="shared" si="11"/>
        <v>10278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2" t="s">
        <v>977</v>
      </c>
      <c r="C45" s="702">
        <f>pdeReportingDate</f>
        <v>44285</v>
      </c>
      <c r="D45" s="702"/>
      <c r="E45" s="702"/>
      <c r="F45" s="702"/>
      <c r="G45" s="702"/>
      <c r="H45" s="702"/>
      <c r="I45" s="702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3" t="str">
        <f>authorName</f>
        <v>Гюляй Рахман</v>
      </c>
      <c r="D47" s="703"/>
      <c r="E47" s="703"/>
      <c r="F47" s="703"/>
      <c r="G47" s="703"/>
      <c r="H47" s="703"/>
      <c r="I47" s="703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4"/>
      <c r="C50" s="701" t="s">
        <v>979</v>
      </c>
      <c r="D50" s="701"/>
      <c r="E50" s="701"/>
      <c r="F50" s="701"/>
      <c r="G50" s="572"/>
      <c r="H50" s="45"/>
      <c r="I50" s="42"/>
    </row>
    <row r="51" spans="2:9" ht="15.75">
      <c r="B51" s="694"/>
      <c r="C51" s="701" t="s">
        <v>979</v>
      </c>
      <c r="D51" s="701"/>
      <c r="E51" s="701"/>
      <c r="F51" s="701"/>
      <c r="G51" s="572"/>
      <c r="H51" s="45"/>
      <c r="I51" s="42"/>
    </row>
    <row r="52" spans="2:9" ht="15.75">
      <c r="B52" s="694"/>
      <c r="C52" s="701" t="s">
        <v>979</v>
      </c>
      <c r="D52" s="701"/>
      <c r="E52" s="701"/>
      <c r="F52" s="701"/>
      <c r="G52" s="572"/>
      <c r="H52" s="45"/>
      <c r="I52" s="42"/>
    </row>
    <row r="53" spans="2:9" ht="15.75">
      <c r="B53" s="694"/>
      <c r="C53" s="701" t="s">
        <v>979</v>
      </c>
      <c r="D53" s="701"/>
      <c r="E53" s="701"/>
      <c r="F53" s="701"/>
      <c r="G53" s="572"/>
      <c r="H53" s="45"/>
      <c r="I53" s="42"/>
    </row>
    <row r="54" spans="2:9" ht="15.75">
      <c r="B54" s="694"/>
      <c r="C54" s="701"/>
      <c r="D54" s="701"/>
      <c r="E54" s="701"/>
      <c r="F54" s="701"/>
      <c r="G54" s="572"/>
      <c r="H54" s="45"/>
      <c r="I54" s="42"/>
    </row>
    <row r="55" spans="2:9" ht="15.75">
      <c r="B55" s="694"/>
      <c r="C55" s="701"/>
      <c r="D55" s="701"/>
      <c r="E55" s="701"/>
      <c r="F55" s="701"/>
      <c r="G55" s="572"/>
      <c r="H55" s="45"/>
      <c r="I55" s="42"/>
    </row>
    <row r="56" spans="2:9" ht="15.75">
      <c r="B56" s="694"/>
      <c r="C56" s="701"/>
      <c r="D56" s="701"/>
      <c r="E56" s="701"/>
      <c r="F56" s="701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zoomScale="85" zoomScaleNormal="85" zoomScaleSheetLayoutView="9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3" t="s">
        <v>588</v>
      </c>
      <c r="E8" s="364"/>
      <c r="F8" s="127"/>
    </row>
    <row r="9" spans="1:6" s="128" customFormat="1" ht="15.75">
      <c r="A9" s="732"/>
      <c r="B9" s="734"/>
      <c r="C9" s="730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197">
        <v>48</v>
      </c>
      <c r="D30" s="197">
        <v>48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22</v>
      </c>
      <c r="D31" s="366">
        <v>22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197">
        <v>352</v>
      </c>
      <c r="D32" s="197">
        <v>352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23</v>
      </c>
      <c r="D40" s="360">
        <f>SUM(D41:D44)</f>
        <v>23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23</v>
      </c>
      <c r="D44" s="366">
        <v>23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445</v>
      </c>
      <c r="D45" s="436">
        <f>D26+D30+D31+D33+D32+D34+D35+D40</f>
        <v>445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445</v>
      </c>
      <c r="D46" s="442">
        <f>D45+D23+D21+D11</f>
        <v>445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3" t="s">
        <v>659</v>
      </c>
      <c r="E50" s="363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v>17991</v>
      </c>
      <c r="D65" s="197"/>
      <c r="E65" s="136">
        <f t="shared" si="1"/>
        <v>17991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17991</v>
      </c>
      <c r="D68" s="433">
        <f>D54+D58+D63+D64+D65+D66</f>
        <v>0</v>
      </c>
      <c r="E68" s="434">
        <f t="shared" si="1"/>
        <v>17991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1258</v>
      </c>
      <c r="D70" s="197"/>
      <c r="E70" s="136">
        <f t="shared" si="1"/>
        <v>1258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2036</v>
      </c>
      <c r="D82" s="138">
        <f>SUM(D83:D86)</f>
        <v>2036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2036</v>
      </c>
      <c r="D84" s="197">
        <v>2036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19204</v>
      </c>
      <c r="D87" s="134">
        <f>SUM(D88:D92)+D96</f>
        <v>19204</v>
      </c>
      <c r="E87" s="134">
        <f>SUM(E88:E92)+E96</f>
        <v>0</v>
      </c>
      <c r="F87" s="395">
        <f>SUM(F88:F92)+F96</f>
        <v>14620</v>
      </c>
    </row>
    <row r="88" spans="1:6" ht="15.75">
      <c r="A88" s="368" t="s">
        <v>719</v>
      </c>
      <c r="B88" s="135" t="s">
        <v>720</v>
      </c>
      <c r="C88" s="197">
        <v>8126</v>
      </c>
      <c r="D88" s="197">
        <v>8126</v>
      </c>
      <c r="E88" s="136">
        <f t="shared" si="1"/>
        <v>0</v>
      </c>
      <c r="F88" s="196">
        <v>14620</v>
      </c>
    </row>
    <row r="89" spans="1:6" ht="15.75">
      <c r="A89" s="368" t="s">
        <v>721</v>
      </c>
      <c r="B89" s="135" t="s">
        <v>722</v>
      </c>
      <c r="C89" s="197">
        <v>21</v>
      </c>
      <c r="D89" s="197">
        <v>21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11049</v>
      </c>
      <c r="D90" s="197">
        <v>11049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21240</v>
      </c>
      <c r="D98" s="431">
        <f>D87+D82+D77+D73+D97</f>
        <v>21240</v>
      </c>
      <c r="E98" s="431">
        <f>E87+E82+E77+E73+E97</f>
        <v>0</v>
      </c>
      <c r="F98" s="432">
        <f>F87+F82+F77+F73+F97</f>
        <v>14620</v>
      </c>
    </row>
    <row r="99" spans="1:6" ht="16.5" thickBot="1">
      <c r="A99" s="410" t="s">
        <v>739</v>
      </c>
      <c r="B99" s="411" t="s">
        <v>740</v>
      </c>
      <c r="C99" s="425">
        <f>C98+C70+C68</f>
        <v>40489</v>
      </c>
      <c r="D99" s="425">
        <f>D98+D70+D68</f>
        <v>21240</v>
      </c>
      <c r="E99" s="425">
        <f>E98+E70+E68</f>
        <v>19249</v>
      </c>
      <c r="F99" s="426">
        <f>F98+F70+F68</f>
        <v>14620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2">
        <f>pdeReportingDate</f>
        <v>44285</v>
      </c>
      <c r="C111" s="702"/>
      <c r="D111" s="702"/>
      <c r="E111" s="702"/>
      <c r="F111" s="702"/>
      <c r="G111" s="52"/>
      <c r="H111" s="52"/>
    </row>
    <row r="112" spans="1:8" ht="15.75">
      <c r="A112" s="692"/>
      <c r="B112" s="702"/>
      <c r="C112" s="702"/>
      <c r="D112" s="702"/>
      <c r="E112" s="702"/>
      <c r="F112" s="702"/>
      <c r="G112" s="52"/>
      <c r="H112" s="52"/>
    </row>
    <row r="113" spans="1:8" ht="15.75">
      <c r="A113" s="693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3"/>
      <c r="B114" s="703"/>
      <c r="C114" s="703"/>
      <c r="D114" s="703"/>
      <c r="E114" s="703"/>
      <c r="F114" s="703"/>
      <c r="G114" s="80"/>
      <c r="H114" s="80"/>
    </row>
    <row r="115" spans="1:8" ht="15.75">
      <c r="A115" s="693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4"/>
      <c r="B116" s="701" t="s">
        <v>979</v>
      </c>
      <c r="C116" s="701"/>
      <c r="D116" s="701"/>
      <c r="E116" s="701"/>
      <c r="F116" s="701"/>
      <c r="G116" s="694"/>
      <c r="H116" s="694"/>
    </row>
    <row r="117" spans="1:8" ht="15.75" customHeight="1">
      <c r="A117" s="694"/>
      <c r="B117" s="701" t="s">
        <v>979</v>
      </c>
      <c r="C117" s="701"/>
      <c r="D117" s="701"/>
      <c r="E117" s="701"/>
      <c r="F117" s="701"/>
      <c r="G117" s="694"/>
      <c r="H117" s="694"/>
    </row>
    <row r="118" spans="1:8" ht="15.75" customHeight="1">
      <c r="A118" s="694"/>
      <c r="B118" s="701" t="s">
        <v>979</v>
      </c>
      <c r="C118" s="701"/>
      <c r="D118" s="701"/>
      <c r="E118" s="701"/>
      <c r="F118" s="701"/>
      <c r="G118" s="694"/>
      <c r="H118" s="694"/>
    </row>
    <row r="119" spans="1:8" ht="15.75" customHeight="1">
      <c r="A119" s="694"/>
      <c r="B119" s="701" t="s">
        <v>979</v>
      </c>
      <c r="C119" s="701"/>
      <c r="D119" s="701"/>
      <c r="E119" s="701"/>
      <c r="F119" s="701"/>
      <c r="G119" s="694"/>
      <c r="H119" s="694"/>
    </row>
    <row r="120" spans="1:8" ht="15.75">
      <c r="A120" s="694"/>
      <c r="B120" s="701"/>
      <c r="C120" s="701"/>
      <c r="D120" s="701"/>
      <c r="E120" s="701"/>
      <c r="F120" s="701"/>
      <c r="G120" s="694"/>
      <c r="H120" s="694"/>
    </row>
    <row r="121" spans="1:8" ht="15.75">
      <c r="A121" s="694"/>
      <c r="B121" s="701"/>
      <c r="C121" s="701"/>
      <c r="D121" s="701"/>
      <c r="E121" s="701"/>
      <c r="F121" s="701"/>
      <c r="G121" s="694"/>
      <c r="H121" s="694"/>
    </row>
    <row r="122" spans="1:8" ht="15.75">
      <c r="A122" s="694"/>
      <c r="B122" s="701"/>
      <c r="C122" s="701"/>
      <c r="D122" s="701"/>
      <c r="E122" s="701"/>
      <c r="F122" s="701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1" fitToWidth="1" horizontalDpi="600" verticalDpi="600" orientation="portrait" paperSize="9" scale="4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979003</v>
      </c>
      <c r="D13" s="447"/>
      <c r="E13" s="447"/>
      <c r="F13" s="447">
        <v>10278</v>
      </c>
      <c r="G13" s="447"/>
      <c r="H13" s="447"/>
      <c r="I13" s="448">
        <f>F13+G13-H13</f>
        <v>10278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979003</v>
      </c>
      <c r="D18" s="454">
        <f t="shared" si="1"/>
        <v>0</v>
      </c>
      <c r="E18" s="454">
        <f t="shared" si="1"/>
        <v>0</v>
      </c>
      <c r="F18" s="454">
        <f t="shared" si="1"/>
        <v>10278</v>
      </c>
      <c r="G18" s="454">
        <f t="shared" si="1"/>
        <v>0</v>
      </c>
      <c r="H18" s="454">
        <f t="shared" si="1"/>
        <v>0</v>
      </c>
      <c r="I18" s="455">
        <f t="shared" si="0"/>
        <v>10278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515848381</v>
      </c>
      <c r="D20" s="447"/>
      <c r="E20" s="447"/>
      <c r="F20" s="447">
        <v>32352</v>
      </c>
      <c r="G20" s="447">
        <v>12998</v>
      </c>
      <c r="H20" s="447">
        <v>13</v>
      </c>
      <c r="I20" s="448">
        <f t="shared" si="0"/>
        <v>45337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1736565</v>
      </c>
      <c r="D26" s="447"/>
      <c r="E26" s="447"/>
      <c r="F26" s="447">
        <v>1620</v>
      </c>
      <c r="G26" s="447">
        <v>146</v>
      </c>
      <c r="H26" s="447"/>
      <c r="I26" s="448">
        <f t="shared" si="0"/>
        <v>1766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517584946</v>
      </c>
      <c r="D27" s="454">
        <f t="shared" si="2"/>
        <v>0</v>
      </c>
      <c r="E27" s="454">
        <f t="shared" si="2"/>
        <v>0</v>
      </c>
      <c r="F27" s="454">
        <f t="shared" si="2"/>
        <v>33972</v>
      </c>
      <c r="G27" s="454">
        <f t="shared" si="2"/>
        <v>13144</v>
      </c>
      <c r="H27" s="454">
        <f t="shared" si="2"/>
        <v>13</v>
      </c>
      <c r="I27" s="455">
        <f t="shared" si="0"/>
        <v>47103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2" t="s">
        <v>977</v>
      </c>
      <c r="B31" s="702">
        <f>pdeReportingDate</f>
        <v>44285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2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3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3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3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4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4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4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4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4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4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4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2020-07-29T10:49:22Z</cp:lastPrinted>
  <dcterms:created xsi:type="dcterms:W3CDTF">2006-09-16T00:00:00Z</dcterms:created>
  <dcterms:modified xsi:type="dcterms:W3CDTF">2021-03-31T10:03:20Z</dcterms:modified>
  <cp:category/>
  <cp:version/>
  <cp:contentType/>
  <cp:contentStatus/>
</cp:coreProperties>
</file>