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<sst xmlns="http://schemas.openxmlformats.org/spreadsheetml/2006/main" count="1063" uniqueCount="881">
  <si>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</si>
  <si>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</si>
  <si>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</si>
  <si>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</si>
  <si>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</si>
  <si>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</si>
  <si>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</si>
  <si>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</si>
  <si>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период:</t>
  </si>
  <si>
    <t>31.03.2010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</si>
  <si>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</si>
  <si>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</si>
  <si>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</si>
  <si>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</si>
  <si>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</si>
  <si>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</si>
  <si>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</si>
  <si>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</si>
  <si>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</si>
  <si>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</si>
  <si>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</si>
  <si>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</si>
  <si>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</si>
  <si>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</si>
  <si>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</si>
  <si>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</si>
  <si>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</si>
  <si>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</si>
  <si>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</si>
  <si>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</si>
  <si>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</si>
  <si>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</si>
  <si>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</si>
  <si>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</si>
  <si>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</si>
  <si>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</si>
  <si>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</si>
  <si>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</si>
  <si>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</si>
  <si>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</si>
  <si>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</si>
  <si>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</si>
  <si>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</si>
  <si>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</si>
  <si>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</si>
  <si>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</si>
  <si>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</si>
  <si>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</si>
  <si>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</si>
  <si>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</si>
  <si>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</si>
  <si>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</si>
  <si>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</si>
  <si>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</si>
  <si>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</si>
  <si>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</si>
  <si>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</si>
  <si>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</si>
  <si>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</si>
  <si>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</si>
  <si>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</si>
  <si>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</si>
  <si>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</si>
  <si>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</si>
  <si>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</si>
  <si>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</si>
  <si>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</si>
  <si>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</si>
  <si>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</si>
  <si>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</si>
  <si>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</si>
  <si>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</si>
  <si>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</si>
  <si>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</si>
  <si>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</si>
  <si>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</si>
  <si>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</si>
  <si>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</si>
  <si>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</si>
  <si>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</si>
  <si>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</si>
  <si>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</si>
  <si>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</si>
  <si>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</si>
  <si>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</si>
  <si>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</si>
  <si>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</si>
  <si>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</si>
  <si>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</si>
  <si>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</si>
  <si>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</si>
  <si>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</si>
  <si>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</si>
  <si>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</si>
  <si>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</si>
  <si>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</si>
  <si>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</si>
  <si>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</si>
  <si>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</si>
  <si>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</si>
  <si>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</si>
  <si>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</si>
  <si>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</si>
  <si>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</si>
  <si>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</si>
  <si>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</si>
  <si>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</si>
  <si>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</si>
  <si>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</si>
  <si>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</si>
  <si>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</si>
  <si>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</si>
  <si>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</si>
  <si>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</si>
  <si>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</si>
  <si>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</si>
  <si>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</si>
  <si>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</si>
  <si>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</si>
  <si>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</si>
  <si>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</si>
  <si>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</si>
  <si>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</si>
  <si>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</si>
  <si>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</si>
  <si>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</si>
  <si>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</si>
  <si>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</si>
  <si>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</si>
  <si>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</si>
  <si>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</si>
  <si>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</si>
  <si>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</si>
  <si>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</si>
  <si>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</si>
  <si>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</si>
  <si>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</si>
  <si>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</si>
  <si>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</si>
  <si>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</si>
  <si>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</si>
  <si>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</si>
  <si>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</si>
  <si>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</si>
  <si>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</si>
  <si>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</si>
  <si>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</si>
  <si>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</si>
  <si>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</si>
  <si>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</si>
  <si>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</si>
  <si>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</si>
  <si>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</si>
  <si>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</si>
  <si>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</si>
  <si>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</si>
  <si>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</si>
  <si>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</si>
  <si>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</si>
  <si>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</si>
  <si>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</si>
  <si>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</si>
  <si>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</si>
  <si>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</si>
  <si>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</si>
  <si>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</si>
  <si>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</si>
  <si>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</si>
  <si>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</si>
  <si>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</si>
  <si>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</si>
  <si>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</si>
  <si>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</si>
  <si>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</si>
  <si>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</si>
  <si>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</si>
  <si>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</si>
  <si>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</si>
  <si>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</si>
  <si>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</si>
  <si>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</si>
  <si>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</si>
  <si>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</si>
  <si>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</si>
  <si>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</si>
  <si>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</si>
  <si>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</si>
  <si>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</si>
  <si>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</si>
  <si>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</si>
  <si>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</si>
  <si>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</si>
  <si>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</si>
  <si>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</si>
  <si>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</si>
  <si>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</si>
  <si>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</si>
  <si>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</si>
  <si>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</si>
  <si>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</si>
  <si>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</si>
  <si>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</si>
  <si>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</si>
  <si>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</si>
  <si>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</si>
  <si>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</si>
  <si>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</si>
  <si>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</si>
  <si>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</si>
  <si>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</si>
  <si>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</si>
  <si>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</si>
  <si>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</si>
  <si>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</si>
  <si>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</si>
  <si>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</si>
  <si>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</si>
  <si>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</si>
  <si>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</si>
  <si>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</si>
  <si>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</si>
  <si>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</si>
  <si>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</si>
  <si>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</si>
  <si>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</si>
  <si>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</si>
  <si>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</si>
  <si>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</si>
  <si>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</si>
  <si>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</si>
  <si>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</si>
  <si>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</si>
  <si>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</si>
  <si>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</si>
  <si>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</si>
  <si>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</si>
  <si>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</si>
  <si>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</si>
  <si>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</si>
  <si>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</si>
  <si>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</si>
  <si>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</si>
  <si>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</si>
  <si>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</si>
  <si>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</si>
  <si>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</si>
  <si>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</si>
  <si>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</si>
  <si>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</si>
  <si>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</si>
  <si>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</si>
  <si>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</si>
  <si>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</si>
  <si>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</si>
  <si>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</si>
  <si>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</si>
  <si>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</si>
  <si>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</si>
  <si>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</si>
  <si>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</si>
  <si>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</si>
  <si>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</si>
  <si>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</si>
  <si>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</si>
  <si>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</si>
  <si>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</si>
  <si>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</si>
  <si>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</si>
  <si>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</si>
  <si>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</si>
  <si>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</si>
  <si>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</si>
  <si>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</si>
  <si>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</si>
  <si>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</si>
  <si>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</si>
  <si>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</si>
  <si>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</si>
  <si>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20.05.2010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</si>
  <si>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</si>
  <si>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</si>
  <si>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</si>
  <si>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</si>
  <si>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</si>
  <si>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</si>
  <si>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</si>
  <si>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</si>
  <si>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</si>
  <si>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</si>
  <si>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</si>
  <si>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</si>
  <si>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</si>
  <si>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</si>
  <si>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</si>
  <si>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</si>
  <si>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</si>
  <si>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</si>
  <si>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</si>
  <si>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</si>
  <si>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</si>
  <si>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</si>
  <si>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</si>
  <si>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</si>
  <si>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</si>
  <si>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</si>
  <si>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</si>
  <si>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</si>
  <si>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</si>
  <si>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</si>
  <si>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</si>
  <si>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</si>
  <si>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</si>
  <si>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</si>
  <si>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</si>
  <si>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</si>
  <si>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</si>
  <si>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</si>
  <si>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</si>
  <si>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</si>
  <si>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</si>
  <si>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</si>
  <si>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</si>
  <si>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</si>
  <si>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</si>
  <si>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</si>
  <si>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</si>
  <si>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</si>
  <si>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</si>
  <si>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</si>
  <si>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</si>
  <si>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</si>
  <si>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</si>
  <si>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</si>
  <si>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</si>
  <si>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</si>
  <si>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</si>
  <si>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</si>
  <si>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</si>
  <si>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</si>
  <si>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</si>
  <si>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</si>
  <si>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</si>
  <si>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</si>
  <si>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</si>
  <si>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</si>
  <si>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</si>
  <si>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</si>
  <si>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</si>
  <si>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</si>
  <si>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</si>
  <si>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</si>
  <si>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</si>
  <si>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</si>
  <si>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</si>
  <si>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</si>
  <si>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</si>
  <si>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</si>
  <si>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</si>
  <si>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</si>
  <si>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</si>
  <si>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</si>
  <si>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</si>
  <si>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</si>
  <si>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</si>
  <si>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</si>
  <si>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</si>
  <si>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</si>
  <si>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</si>
  <si>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</si>
  <si>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</si>
  <si>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</si>
  <si>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</si>
  <si>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</si>
  <si>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</si>
  <si>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</si>
  <si>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</si>
  <si>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</si>
  <si>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</si>
  <si>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</si>
  <si>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</si>
  <si>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</si>
  <si>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</si>
  <si>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</si>
  <si>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</si>
  <si>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</si>
  <si>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</si>
  <si>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</si>
  <si>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</si>
  <si>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</si>
  <si>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</si>
  <si>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</si>
  <si>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</si>
  <si>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</si>
  <si>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20.05.2010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</si>
  <si>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</si>
  <si>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</si>
  <si>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</si>
  <si>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</si>
  <si>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</si>
  <si>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</si>
  <si>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</si>
  <si>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</si>
  <si>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</si>
  <si>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</si>
  <si>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</si>
  <si>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</si>
  <si>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</si>
  <si>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</si>
  <si>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</si>
  <si>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</si>
  <si>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</si>
  <si>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</si>
  <si>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</si>
  <si>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</si>
  <si>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</si>
  <si>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</si>
  <si>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</si>
  <si>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</si>
  <si>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</si>
  <si>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</si>
  <si>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</si>
  <si>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</si>
  <si>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</si>
  <si>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</si>
  <si>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</si>
  <si>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</si>
  <si>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</si>
  <si>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</si>
  <si>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</si>
  <si>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</si>
  <si>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</si>
  <si>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</si>
  <si>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</si>
  <si>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</si>
  <si>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</si>
  <si>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</si>
  <si>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</si>
  <si>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</si>
  <si>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</si>
  <si>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</si>
  <si>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</si>
  <si>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</si>
  <si>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</si>
  <si>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</si>
  <si>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</si>
  <si>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</si>
  <si>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</si>
  <si>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</si>
  <si>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</si>
  <si>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</si>
  <si>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</si>
  <si>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</si>
  <si>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</si>
  <si>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</si>
  <si>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</si>
  <si>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</si>
  <si>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</si>
  <si>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</si>
  <si>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</si>
  <si>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</si>
  <si>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</si>
  <si>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</si>
  <si>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</si>
  <si>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</si>
  <si>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</si>
  <si>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</si>
  <si>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</si>
  <si>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</si>
  <si>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</si>
  <si>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</si>
  <si>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</si>
  <si>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</si>
  <si>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</si>
  <si>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20.05.2010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</si>
  <si>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</si>
  <si>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</si>
  <si>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</si>
  <si>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</si>
  <si>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</si>
  <si>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</si>
  <si>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</si>
  <si>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</si>
  <si>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</si>
  <si>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</si>
  <si>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</si>
  <si>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</si>
  <si>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</si>
  <si>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</si>
  <si>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</si>
  <si>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</si>
  <si>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</si>
  <si>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</si>
  <si>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</si>
  <si>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</si>
  <si>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</si>
  <si>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</si>
  <si>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</si>
  <si>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</si>
  <si>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</si>
  <si>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</si>
  <si>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</si>
  <si>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</si>
  <si>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</si>
  <si>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</si>
  <si>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</si>
  <si>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</si>
  <si>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</si>
  <si>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</si>
  <si>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</si>
  <si>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</si>
  <si>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</si>
  <si>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</si>
  <si>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</si>
  <si>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</si>
  <si>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</si>
  <si>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</si>
  <si>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</si>
  <si>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</si>
  <si>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</si>
  <si>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</si>
  <si>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</si>
  <si>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</si>
  <si>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</si>
  <si>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</si>
  <si>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</si>
  <si>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</si>
  <si>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</si>
  <si>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</si>
  <si>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</si>
  <si>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</si>
  <si>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</si>
  <si>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</si>
  <si>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</si>
  <si>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</si>
  <si>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</si>
  <si>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</si>
  <si>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</si>
  <si>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20.05.2010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</si>
  <si>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</si>
  <si>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</si>
  <si>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</si>
  <si>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</si>
  <si>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</si>
  <si>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</si>
  <si>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</si>
  <si>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</si>
  <si>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</si>
  <si>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</si>
  <si>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</si>
  <si>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</si>
  <si>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</si>
  <si>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</si>
  <si>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</si>
  <si>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</si>
  <si>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</si>
  <si>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</si>
  <si>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</si>
  <si>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</si>
  <si>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</si>
  <si>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</si>
  <si>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</si>
  <si>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</si>
  <si>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</si>
  <si>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</si>
  <si>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</si>
  <si>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</si>
  <si>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</si>
  <si>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</si>
  <si>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</si>
  <si>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</si>
  <si>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</si>
  <si>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</si>
  <si>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</si>
  <si>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</si>
  <si>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</si>
  <si>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</si>
  <si>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</si>
  <si>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</si>
  <si>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</si>
  <si>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</si>
  <si>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</si>
  <si>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</si>
  <si>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</si>
  <si>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</si>
  <si>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</si>
  <si>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</si>
  <si>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</si>
  <si>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</si>
  <si>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</si>
  <si>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</si>
  <si>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</si>
  <si>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</si>
  <si>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</si>
  <si>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</si>
  <si>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</si>
  <si>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</si>
  <si>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</si>
  <si>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</si>
  <si>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</si>
  <si>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</si>
  <si>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</si>
  <si>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</si>
  <si>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</si>
  <si>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</si>
  <si>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</si>
  <si>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</si>
  <si>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</si>
  <si>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</si>
  <si>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</si>
  <si>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</si>
  <si>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</si>
  <si>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</si>
  <si>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</si>
  <si>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</si>
  <si>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</si>
  <si>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</si>
  <si>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</si>
  <si>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</si>
  <si>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</si>
  <si>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</si>
  <si>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</si>
  <si>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</si>
  <si>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</si>
  <si>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</si>
  <si>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</si>
  <si>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</si>
  <si>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</si>
  <si>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</si>
  <si>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</si>
  <si>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</si>
  <si>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съставяне:20,05,2010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</si>
  <si>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</si>
  <si>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</si>
  <si>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</si>
  <si>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</si>
  <si>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</si>
  <si>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</si>
  <si>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</si>
  <si>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</si>
  <si>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</si>
  <si>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</si>
  <si>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</si>
  <si>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</si>
  <si>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</si>
  <si>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</si>
  <si>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</si>
  <si>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</si>
  <si>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</si>
  <si>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</si>
  <si>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</si>
  <si>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</si>
  <si>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</si>
  <si>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</si>
  <si>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</si>
  <si>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</si>
  <si>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</si>
  <si>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</si>
  <si>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</si>
  <si>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</si>
  <si>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</si>
  <si>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</si>
  <si>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</si>
  <si>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</si>
  <si>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</si>
  <si>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</si>
  <si>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</si>
  <si>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</si>
  <si>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</si>
  <si>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</si>
  <si>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</si>
  <si>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</si>
  <si>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</si>
  <si>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</si>
  <si>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</si>
  <si>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</si>
  <si>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</si>
  <si>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</si>
  <si>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</si>
  <si>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</si>
  <si>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</si>
  <si>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</si>
  <si>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</si>
  <si>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</si>
  <si>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</si>
  <si>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</si>
  <si>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</si>
  <si>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</si>
  <si>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</si>
  <si>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</si>
  <si>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</si>
  <si>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</si>
  <si>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</si>
  <si>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</si>
  <si>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</si>
  <si>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</si>
  <si>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</si>
  <si>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</si>
  <si>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</si>
  <si>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</si>
  <si>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</si>
  <si>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</si>
  <si>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</si>
  <si>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</si>
  <si>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</si>
  <si>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</si>
  <si>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</si>
  <si>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</si>
  <si>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</si>
  <si>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</si>
  <si>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</si>
  <si>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</si>
  <si>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</si>
  <si>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</si>
  <si>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</si>
  <si>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</si>
  <si>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</si>
  <si>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</si>
  <si>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</si>
  <si>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</si>
  <si>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</si>
  <si>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</si>
  <si>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</si>
  <si>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</si>
  <si>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</si>
  <si>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</si>
  <si>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</si>
  <si>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</si>
  <si>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</si>
  <si>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</si>
  <si>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</si>
  <si>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</si>
  <si>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</si>
  <si>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</si>
  <si>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</si>
  <si>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</si>
  <si>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</si>
  <si>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</si>
  <si>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</si>
  <si>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</si>
  <si>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</si>
  <si>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</si>
  <si>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</si>
  <si>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</si>
  <si>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</si>
  <si>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</si>
  <si>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</si>
  <si>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</si>
  <si>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</si>
  <si>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</si>
  <si>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</si>
  <si>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</si>
  <si>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</si>
  <si>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</si>
  <si>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</si>
  <si>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</si>
  <si>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</si>
  <si>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</si>
  <si>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</si>
  <si>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</si>
  <si>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</si>
  <si>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</si>
  <si>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</si>
  <si>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</si>
  <si>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</si>
  <si>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</si>
  <si>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</si>
  <si>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</si>
  <si>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</si>
  <si>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</si>
  <si>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</si>
  <si>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</si>
  <si>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</si>
  <si>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</si>
  <si>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</si>
  <si>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</si>
  <si>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</si>
  <si>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</si>
  <si>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</si>
  <si>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</si>
  <si>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</si>
  <si>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</si>
  <si>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</si>
  <si>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</si>
  <si>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</si>
  <si>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</si>
  <si>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</si>
  <si>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</si>
  <si>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</si>
  <si>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</si>
  <si>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</si>
  <si>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</si>
  <si>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</si>
  <si>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</si>
  <si>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</si>
  <si>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</si>
  <si>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</si>
  <si>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</si>
  <si>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</si>
  <si>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</si>
  <si>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</si>
  <si>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</si>
  <si>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</si>
  <si>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</si>
  <si>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</si>
  <si>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20.04.2010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</si>
  <si>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</si>
  <si>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</si>
  <si>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</si>
  <si>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</si>
  <si>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</si>
  <si>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</si>
  <si>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</si>
  <si>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</si>
  <si>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</si>
  <si>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</si>
  <si>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</si>
  <si>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</si>
  <si>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</si>
  <si>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</si>
  <si>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</si>
  <si>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</si>
  <si>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</si>
  <si>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</si>
  <si>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</si>
  <si>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</si>
  <si>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</si>
  <si>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</si>
  <si>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</si>
  <si>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</si>
  <si>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</si>
  <si>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</si>
  <si>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</si>
  <si>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</si>
  <si>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</si>
  <si>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</si>
  <si>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</si>
  <si>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</si>
  <si>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</si>
  <si>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</si>
  <si>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</si>
  <si>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</si>
  <si>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</si>
  <si>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</si>
  <si>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съставяне:20.04.2010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</si>
  <si>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</si>
  <si>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</si>
  <si>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</si>
  <si>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</si>
  <si>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01.01.2010 – 31.03.2010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</si>
  <si>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</si>
  <si>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</si>
  <si>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</si>
  <si>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</si>
  <si>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</si>
  <si>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</si>
  <si>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</si>
  <si>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</si>
  <si>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</si>
  <si>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</si>
  <si>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</si>
  <si>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</si>
  <si>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</si>
  <si>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</si>
  <si>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</si>
  <si>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</si>
  <si>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</si>
  <si>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</si>
  <si>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</si>
  <si>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</si>
  <si>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</si>
  <si>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</si>
  <si>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</si>
  <si>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</si>
  <si>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</si>
  <si>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</si>
  <si>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</si>
  <si>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</si>
  <si>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</si>
  <si>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20.04.2010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</si>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</sst>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B22">
      <selection activeCell="A98" sqref="A9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5.75">
      <c r="A11" s="39" t="s">
        <v>24</v>
      </c>
      <c r="B11" s="45" t="s">
        <v>25</v>
      </c>
      <c r="C11" s="46">
        <v>476</v>
      </c>
      <c r="D11" s="46">
        <v>446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5.75">
      <c r="A12" s="39" t="s">
        <v>28</v>
      </c>
      <c r="B12" s="45" t="s">
        <v>29</v>
      </c>
      <c r="C12" s="46">
        <v>195</v>
      </c>
      <c r="D12" s="46">
        <v>156</v>
      </c>
      <c r="E12" s="41" t="s">
        <v>30</v>
      </c>
      <c r="F12" s="47" t="s">
        <v>31</v>
      </c>
      <c r="G12" s="49"/>
      <c r="H12" s="49"/>
    </row>
    <row r="13" spans="1:8" ht="15.75">
      <c r="A13" s="39" t="s">
        <v>32</v>
      </c>
      <c r="B13" s="45" t="s">
        <v>33</v>
      </c>
      <c r="C13" s="46">
        <v>138</v>
      </c>
      <c r="D13" s="46">
        <v>142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5.75">
      <c r="A15" s="39" t="s">
        <v>40</v>
      </c>
      <c r="B15" s="45" t="s">
        <v>41</v>
      </c>
      <c r="C15" s="46">
        <v>29</v>
      </c>
      <c r="D15" s="46">
        <v>30</v>
      </c>
      <c r="E15" s="50" t="s">
        <v>42</v>
      </c>
      <c r="F15" s="47" t="s">
        <v>43</v>
      </c>
      <c r="G15" s="51"/>
      <c r="H15" s="51"/>
    </row>
    <row r="16" spans="1:8" ht="15.75">
      <c r="A16" s="39" t="s">
        <v>44</v>
      </c>
      <c r="B16" s="52" t="s">
        <v>45</v>
      </c>
      <c r="C16" s="46">
        <v>6</v>
      </c>
      <c r="D16" s="46">
        <v>8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844</v>
      </c>
      <c r="D19" s="60">
        <f>SUM(D11:D18)</f>
        <v>782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5.75">
      <c r="A26" s="39" t="s">
        <v>82</v>
      </c>
      <c r="B26" s="45" t="s">
        <v>83</v>
      </c>
      <c r="C26" s="46">
        <v>4</v>
      </c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4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-106</v>
      </c>
      <c r="H27" s="54">
        <f>SUM(H28:H30)</f>
        <v>51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5.75">
      <c r="A28" s="39"/>
      <c r="B28" s="45"/>
      <c r="C28" s="66"/>
      <c r="D28" s="60"/>
      <c r="E28" s="41" t="s">
        <v>89</v>
      </c>
      <c r="F28" s="47" t="s">
        <v>90</v>
      </c>
      <c r="G28" s="48"/>
      <c r="H28" s="48">
        <v>51</v>
      </c>
    </row>
    <row r="29" spans="1:13" ht="15.7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>
        <v>-106</v>
      </c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/>
      <c r="M31" s="68"/>
    </row>
    <row r="32" spans="1:15" ht="15.7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-83</v>
      </c>
      <c r="H32" s="51">
        <v>-167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-189</v>
      </c>
      <c r="H33" s="54">
        <f>H27+H31+H32</f>
        <v>-116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/>
      <c r="D35" s="46"/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810</v>
      </c>
      <c r="H36" s="54">
        <f>H25+H17+H33</f>
        <v>883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0</v>
      </c>
      <c r="D45" s="60">
        <f>D34+D39+D44</f>
        <v>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848</v>
      </c>
      <c r="D55" s="60">
        <f>D19+D20+D21+D27+D32+D45+D51+D53+D54</f>
        <v>782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5.75">
      <c r="A58" s="39" t="s">
        <v>182</v>
      </c>
      <c r="B58" s="45" t="s">
        <v>183</v>
      </c>
      <c r="C58" s="46">
        <v>294</v>
      </c>
      <c r="D58" s="46">
        <v>314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1872</v>
      </c>
      <c r="H61" s="54">
        <f>SUM(H62:H68)</f>
        <v>2050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5.7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1764</v>
      </c>
      <c r="H62" s="48">
        <v>1926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/>
      <c r="H63" s="48"/>
      <c r="M63" s="68"/>
    </row>
    <row r="64" spans="1:15" ht="15.75">
      <c r="A64" s="39" t="s">
        <v>55</v>
      </c>
      <c r="B64" s="59" t="s">
        <v>204</v>
      </c>
      <c r="C64" s="60">
        <f>SUM(C58:C63)</f>
        <v>294</v>
      </c>
      <c r="D64" s="60">
        <f>SUM(D58:D63)</f>
        <v>314</v>
      </c>
      <c r="E64" s="41" t="s">
        <v>205</v>
      </c>
      <c r="F64" s="47" t="s">
        <v>206</v>
      </c>
      <c r="G64" s="48">
        <v>15</v>
      </c>
      <c r="H64" s="48">
        <v>10</v>
      </c>
      <c r="I64" s="55"/>
      <c r="J64" s="55"/>
      <c r="K64" s="55"/>
      <c r="L64" s="55"/>
      <c r="M64" s="55"/>
      <c r="N64" s="55"/>
      <c r="O64" s="55"/>
    </row>
    <row r="65" spans="1:8" ht="15.75">
      <c r="A65" s="39"/>
      <c r="B65" s="59"/>
      <c r="C65" s="66"/>
      <c r="D65" s="60"/>
      <c r="E65" s="41" t="s">
        <v>207</v>
      </c>
      <c r="F65" s="47" t="s">
        <v>208</v>
      </c>
      <c r="G65" s="48">
        <v>23</v>
      </c>
      <c r="H65" s="48">
        <v>21</v>
      </c>
    </row>
    <row r="66" spans="1:8" ht="15.7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55</v>
      </c>
      <c r="H66" s="48">
        <v>69</v>
      </c>
    </row>
    <row r="67" spans="1:8" ht="15.75">
      <c r="A67" s="39" t="s">
        <v>212</v>
      </c>
      <c r="B67" s="45" t="s">
        <v>213</v>
      </c>
      <c r="C67" s="46"/>
      <c r="D67" s="46"/>
      <c r="E67" s="41" t="s">
        <v>214</v>
      </c>
      <c r="F67" s="47" t="s">
        <v>215</v>
      </c>
      <c r="G67" s="48">
        <v>9</v>
      </c>
      <c r="H67" s="48">
        <v>12</v>
      </c>
    </row>
    <row r="68" spans="1:8" ht="15.75">
      <c r="A68" s="39" t="s">
        <v>216</v>
      </c>
      <c r="B68" s="45" t="s">
        <v>217</v>
      </c>
      <c r="C68" s="46">
        <v>830</v>
      </c>
      <c r="D68" s="46">
        <v>890</v>
      </c>
      <c r="E68" s="41" t="s">
        <v>218</v>
      </c>
      <c r="F68" s="47" t="s">
        <v>219</v>
      </c>
      <c r="G68" s="48">
        <v>6</v>
      </c>
      <c r="H68" s="48">
        <v>12</v>
      </c>
    </row>
    <row r="69" spans="1:8" ht="15.7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18</v>
      </c>
      <c r="H69" s="48">
        <v>22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5.75">
      <c r="A71" s="39" t="s">
        <v>227</v>
      </c>
      <c r="B71" s="45" t="s">
        <v>228</v>
      </c>
      <c r="C71" s="46">
        <v>470</v>
      </c>
      <c r="D71" s="46">
        <v>478</v>
      </c>
      <c r="E71" s="67" t="s">
        <v>50</v>
      </c>
      <c r="F71" s="94" t="s">
        <v>229</v>
      </c>
      <c r="G71" s="95">
        <f>G59+G60+G61+G69+G70</f>
        <v>1890</v>
      </c>
      <c r="H71" s="95">
        <f>H59+H60+H61+H69+H70</f>
        <v>2072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5.75">
      <c r="A72" s="39" t="s">
        <v>230</v>
      </c>
      <c r="B72" s="45" t="s">
        <v>231</v>
      </c>
      <c r="C72" s="46">
        <v>17</v>
      </c>
      <c r="D72" s="46">
        <v>17</v>
      </c>
      <c r="E72" s="50"/>
      <c r="F72" s="96"/>
      <c r="G72" s="97"/>
      <c r="H72" s="98"/>
    </row>
    <row r="73" spans="1:8" ht="15.75">
      <c r="A73" s="39" t="s">
        <v>232</v>
      </c>
      <c r="B73" s="45" t="s">
        <v>233</v>
      </c>
      <c r="C73" s="46">
        <v>1</v>
      </c>
      <c r="D73" s="46">
        <v>1</v>
      </c>
      <c r="E73" s="99"/>
      <c r="F73" s="100"/>
      <c r="G73" s="101"/>
      <c r="H73" s="102"/>
    </row>
    <row r="74" spans="1:8" ht="15.75">
      <c r="A74" s="39" t="s">
        <v>234</v>
      </c>
      <c r="B74" s="45" t="s">
        <v>235</v>
      </c>
      <c r="C74" s="46">
        <v>5</v>
      </c>
      <c r="D74" s="46">
        <v>6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1323</v>
      </c>
      <c r="D75" s="60">
        <f>SUM(D67:D74)</f>
        <v>1392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1890</v>
      </c>
      <c r="H79" s="107">
        <f>H71+H74+H75+H76</f>
        <v>2072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5.75">
      <c r="A87" s="39" t="s">
        <v>259</v>
      </c>
      <c r="B87" s="45" t="s">
        <v>260</v>
      </c>
      <c r="C87" s="46">
        <v>8</v>
      </c>
      <c r="D87" s="46">
        <v>2</v>
      </c>
      <c r="E87" s="99"/>
      <c r="F87" s="109"/>
      <c r="G87" s="109"/>
      <c r="H87" s="110"/>
      <c r="M87" s="68"/>
    </row>
    <row r="88" spans="1:8" ht="15.75">
      <c r="A88" s="39" t="s">
        <v>261</v>
      </c>
      <c r="B88" s="45" t="s">
        <v>262</v>
      </c>
      <c r="C88" s="46">
        <v>227</v>
      </c>
      <c r="D88" s="46">
        <v>465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235</v>
      </c>
      <c r="D91" s="60">
        <f>SUM(D87:D90)</f>
        <v>467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1852</v>
      </c>
      <c r="D93" s="60">
        <f>D64+D75+D84+D91+D92</f>
        <v>2173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2700</v>
      </c>
      <c r="D94" s="114">
        <f>D93+D55</f>
        <v>2955</v>
      </c>
      <c r="E94" s="115" t="s">
        <v>275</v>
      </c>
      <c r="F94" s="116" t="s">
        <v>276</v>
      </c>
      <c r="G94" s="117">
        <f>G36+G39+G55+G79</f>
        <v>2700</v>
      </c>
      <c r="H94" s="117">
        <f>H36+H39+H55+H79</f>
        <v>2955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25">
      <selection activeCell="G13" sqref="G13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31.03.2010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3.5">
      <c r="A9" s="156" t="s">
        <v>290</v>
      </c>
      <c r="B9" s="157" t="s">
        <v>291</v>
      </c>
      <c r="C9" s="158">
        <v>119</v>
      </c>
      <c r="D9" s="158">
        <v>608</v>
      </c>
      <c r="E9" s="156" t="s">
        <v>292</v>
      </c>
      <c r="F9" s="159" t="s">
        <v>293</v>
      </c>
      <c r="G9" s="160">
        <v>140</v>
      </c>
      <c r="H9" s="160">
        <v>694</v>
      </c>
    </row>
    <row r="10" spans="1:8" ht="12">
      <c r="A10" s="156" t="s">
        <v>294</v>
      </c>
      <c r="B10" s="157" t="s">
        <v>295</v>
      </c>
      <c r="C10" s="158">
        <v>37</v>
      </c>
      <c r="D10" s="158">
        <v>96</v>
      </c>
      <c r="E10" s="156" t="s">
        <v>296</v>
      </c>
      <c r="F10" s="159" t="s">
        <v>297</v>
      </c>
      <c r="G10" s="160">
        <v>9</v>
      </c>
      <c r="H10" s="160">
        <v>28</v>
      </c>
    </row>
    <row r="11" spans="1:8" ht="12">
      <c r="A11" s="156" t="s">
        <v>298</v>
      </c>
      <c r="B11" s="157" t="s">
        <v>299</v>
      </c>
      <c r="C11" s="158">
        <v>8</v>
      </c>
      <c r="D11" s="158">
        <v>8</v>
      </c>
      <c r="E11" s="161" t="s">
        <v>300</v>
      </c>
      <c r="F11" s="159" t="s">
        <v>301</v>
      </c>
      <c r="G11" s="160">
        <v>7</v>
      </c>
      <c r="H11" s="160">
        <v>5</v>
      </c>
    </row>
    <row r="12" spans="1:8" ht="13.5">
      <c r="A12" s="156" t="s">
        <v>302</v>
      </c>
      <c r="B12" s="157" t="s">
        <v>303</v>
      </c>
      <c r="C12" s="158">
        <v>60</v>
      </c>
      <c r="D12" s="158">
        <v>62</v>
      </c>
      <c r="E12" s="161" t="s">
        <v>82</v>
      </c>
      <c r="F12" s="159" t="s">
        <v>304</v>
      </c>
      <c r="G12" s="160">
        <v>2</v>
      </c>
      <c r="H12" s="160">
        <v>12</v>
      </c>
    </row>
    <row r="13" spans="1:18" ht="12">
      <c r="A13" s="156" t="s">
        <v>305</v>
      </c>
      <c r="B13" s="157" t="s">
        <v>306</v>
      </c>
      <c r="C13" s="158">
        <v>8</v>
      </c>
      <c r="D13" s="158">
        <v>11</v>
      </c>
      <c r="E13" s="162" t="s">
        <v>55</v>
      </c>
      <c r="F13" s="163" t="s">
        <v>307</v>
      </c>
      <c r="G13" s="152">
        <f>SUM(G9:G12)</f>
        <v>158</v>
      </c>
      <c r="H13" s="152">
        <f>SUM(H9:H12)</f>
        <v>739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8</v>
      </c>
      <c r="D14" s="158">
        <v>26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/>
      <c r="D16" s="166"/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240</v>
      </c>
      <c r="D19" s="172">
        <f>SUM(D9:D15)+D16</f>
        <v>811</v>
      </c>
      <c r="E19" s="151" t="s">
        <v>324</v>
      </c>
      <c r="F19" s="164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/>
      <c r="D22" s="158"/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3.5">
      <c r="A25" s="156" t="s">
        <v>82</v>
      </c>
      <c r="B25" s="174" t="s">
        <v>342</v>
      </c>
      <c r="C25" s="158">
        <v>1</v>
      </c>
      <c r="D25" s="158"/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1</v>
      </c>
      <c r="D26" s="172">
        <f>SUM(D22:D25)</f>
        <v>0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241</v>
      </c>
      <c r="D28" s="155">
        <f>D26+D19</f>
        <v>811</v>
      </c>
      <c r="E28" s="149" t="s">
        <v>346</v>
      </c>
      <c r="F28" s="167" t="s">
        <v>347</v>
      </c>
      <c r="G28" s="152">
        <f>G13+G15+G24</f>
        <v>158</v>
      </c>
      <c r="H28" s="152">
        <f>H13+H15+H24</f>
        <v>739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0</v>
      </c>
      <c r="E30" s="149" t="s">
        <v>350</v>
      </c>
      <c r="F30" s="167" t="s">
        <v>351</v>
      </c>
      <c r="G30" s="176">
        <f>IF((C28-G28)&gt;0,C28-G28,0)</f>
        <v>83</v>
      </c>
      <c r="H30" s="176">
        <f>IF((D28-H28)&gt;0,D28-H28,0)</f>
        <v>72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241</v>
      </c>
      <c r="D33" s="172">
        <f>D28+D31+D32</f>
        <v>811</v>
      </c>
      <c r="E33" s="149" t="s">
        <v>362</v>
      </c>
      <c r="F33" s="167" t="s">
        <v>363</v>
      </c>
      <c r="G33" s="176">
        <f>G32+G31+G28</f>
        <v>158</v>
      </c>
      <c r="H33" s="176">
        <f>H32+H31+H28</f>
        <v>739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0</v>
      </c>
      <c r="E34" s="179" t="s">
        <v>366</v>
      </c>
      <c r="F34" s="167" t="s">
        <v>367</v>
      </c>
      <c r="G34" s="152">
        <f>IF((C33-G33)&gt;0,C33-G33,0)</f>
        <v>83</v>
      </c>
      <c r="H34" s="152">
        <f>IF((D33-H33)&gt;0,D33-H33,0)</f>
        <v>72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0</v>
      </c>
      <c r="E39" s="189" t="s">
        <v>378</v>
      </c>
      <c r="F39" s="190" t="s">
        <v>379</v>
      </c>
      <c r="G39" s="191">
        <f>IF(G34&gt;0,IF(C35+G34&lt;0,0,C35+G34),IF(C34-C35&lt;0,C35-C34,0))</f>
        <v>83</v>
      </c>
      <c r="H39" s="191">
        <f>IF(H34&gt;0,IF(D35+H34&lt;0,0,D35+H34),IF(D34-D35&lt;0,D35-D34,0))</f>
        <v>72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385</v>
      </c>
      <c r="F41" s="193" t="s">
        <v>386</v>
      </c>
      <c r="G41" s="150">
        <f>IF(C39=0,IF(G39-G40&gt;0,G39-G40+C40,0),IF(C39-C40&lt;0,C40-C39+G40,0))</f>
        <v>83</v>
      </c>
      <c r="H41" s="150">
        <f>IF(D39=0,IF(H39-H40&gt;0,H39-H40+D40,0),IF(D39-D40&lt;0,D40-D39+H40,0))</f>
        <v>72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241</v>
      </c>
      <c r="D42" s="176">
        <f>D33+D35+D39</f>
        <v>811</v>
      </c>
      <c r="E42" s="179" t="s">
        <v>389</v>
      </c>
      <c r="F42" s="187" t="s">
        <v>390</v>
      </c>
      <c r="G42" s="176">
        <f>G39+G33</f>
        <v>241</v>
      </c>
      <c r="H42" s="176">
        <f>H39+H33</f>
        <v>811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4">
      <selection activeCell="B52" sqref="B52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31.03.2010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3.5">
      <c r="A10" s="234" t="s">
        <v>400</v>
      </c>
      <c r="B10" s="235" t="s">
        <v>401</v>
      </c>
      <c r="C10" s="236">
        <v>297</v>
      </c>
      <c r="D10" s="236">
        <v>890</v>
      </c>
      <c r="E10" s="233"/>
      <c r="F10" s="233"/>
    </row>
    <row r="11" spans="1:13" ht="13.5">
      <c r="A11" s="234" t="s">
        <v>402</v>
      </c>
      <c r="B11" s="235" t="s">
        <v>403</v>
      </c>
      <c r="C11" s="236">
        <v>-434</v>
      </c>
      <c r="D11" s="236">
        <v>-837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-78</v>
      </c>
      <c r="D13" s="236">
        <v>-85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-8</v>
      </c>
      <c r="D14" s="236">
        <v>-9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3.5">
      <c r="A15" s="239" t="s">
        <v>410</v>
      </c>
      <c r="B15" s="235" t="s">
        <v>411</v>
      </c>
      <c r="C15" s="236"/>
      <c r="D15" s="236">
        <v>-1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3.5">
      <c r="A17" s="234" t="s">
        <v>414</v>
      </c>
      <c r="B17" s="235" t="s">
        <v>415</v>
      </c>
      <c r="C17" s="236">
        <v>-1</v>
      </c>
      <c r="D17" s="236">
        <v>-1</v>
      </c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3.5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3.5">
      <c r="A19" s="234" t="s">
        <v>418</v>
      </c>
      <c r="B19" s="235" t="s">
        <v>419</v>
      </c>
      <c r="C19" s="236">
        <v>-7</v>
      </c>
      <c r="D19" s="236">
        <v>-3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-231</v>
      </c>
      <c r="D20" s="232">
        <f>SUM(D10:D19)</f>
        <v>-46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3.5">
      <c r="A36" s="234" t="s">
        <v>449</v>
      </c>
      <c r="B36" s="235" t="s">
        <v>450</v>
      </c>
      <c r="C36" s="236"/>
      <c r="D36" s="236"/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-231</v>
      </c>
      <c r="D43" s="232">
        <f>D42+D32+D20</f>
        <v>-46</v>
      </c>
      <c r="E43" s="233"/>
      <c r="F43" s="233"/>
      <c r="G43" s="238"/>
      <c r="H43" s="238"/>
    </row>
    <row r="44" spans="1:8" ht="13.5">
      <c r="A44" s="230" t="s">
        <v>465</v>
      </c>
      <c r="B44" s="243" t="s">
        <v>466</v>
      </c>
      <c r="C44" s="246">
        <v>467</v>
      </c>
      <c r="D44" s="246">
        <v>180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236</v>
      </c>
      <c r="D45" s="232">
        <f>D44+D43</f>
        <v>134</v>
      </c>
      <c r="E45" s="233"/>
      <c r="F45" s="233"/>
      <c r="G45" s="238"/>
      <c r="H45" s="238"/>
    </row>
    <row r="46" spans="1:8" ht="13.5">
      <c r="A46" s="234" t="s">
        <v>469</v>
      </c>
      <c r="B46" s="243" t="s">
        <v>470</v>
      </c>
      <c r="C46" s="247"/>
      <c r="D46" s="247"/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18">
      <selection activeCell="D37" sqref="D37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31.03.2010 год.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51</v>
      </c>
      <c r="J11" s="305">
        <f>'справка _1_БАЛАНС'!H29+'справка _1_БАЛАНС'!H32</f>
        <v>-167</v>
      </c>
      <c r="K11" s="306"/>
      <c r="L11" s="307">
        <f>SUM(C11:K11)</f>
        <v>883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51</v>
      </c>
      <c r="J15" s="313">
        <f t="shared" si="2"/>
        <v>-167</v>
      </c>
      <c r="K15" s="313">
        <f t="shared" si="2"/>
        <v>0</v>
      </c>
      <c r="L15" s="307">
        <f t="shared" si="1"/>
        <v>883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-83</v>
      </c>
      <c r="K16" s="306"/>
      <c r="L16" s="307">
        <f t="shared" si="1"/>
        <v>-83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3.5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>
        <v>10</v>
      </c>
      <c r="J28" s="306"/>
      <c r="K28" s="306"/>
      <c r="L28" s="307">
        <f t="shared" si="1"/>
        <v>10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61</v>
      </c>
      <c r="J29" s="309">
        <f t="shared" si="6"/>
        <v>-250</v>
      </c>
      <c r="K29" s="309">
        <f t="shared" si="6"/>
        <v>0</v>
      </c>
      <c r="L29" s="307">
        <f t="shared" si="1"/>
        <v>810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61</v>
      </c>
      <c r="J32" s="309">
        <f t="shared" si="7"/>
        <v>-250</v>
      </c>
      <c r="K32" s="309">
        <f t="shared" si="7"/>
        <v>0</v>
      </c>
      <c r="L32" s="307">
        <f t="shared" si="1"/>
        <v>810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4.7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17">
      <selection activeCell="H44" sqref="H44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31.03.2010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3.5">
      <c r="A9" s="359" t="s">
        <v>561</v>
      </c>
      <c r="B9" s="359" t="s">
        <v>562</v>
      </c>
      <c r="C9" s="360" t="s">
        <v>563</v>
      </c>
      <c r="D9" s="361"/>
      <c r="E9" s="361"/>
      <c r="F9" s="361">
        <v>0</v>
      </c>
      <c r="G9" s="362">
        <f>D9+E9-F9</f>
        <v>0</v>
      </c>
      <c r="H9" s="363"/>
      <c r="I9" s="363"/>
      <c r="J9" s="362">
        <f>G9+H9-I9</f>
        <v>0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0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3.5">
      <c r="A10" s="359" t="s">
        <v>564</v>
      </c>
      <c r="B10" s="359" t="s">
        <v>565</v>
      </c>
      <c r="C10" s="360" t="s">
        <v>566</v>
      </c>
      <c r="D10" s="361"/>
      <c r="E10" s="361"/>
      <c r="F10" s="361"/>
      <c r="G10" s="362">
        <f aca="true" t="shared" si="2" ref="G10:G39">D10+E10-F10</f>
        <v>0</v>
      </c>
      <c r="H10" s="363"/>
      <c r="I10" s="363"/>
      <c r="J10" s="362">
        <f aca="true" t="shared" si="3" ref="J10:J39">G10+H10-I10</f>
        <v>0</v>
      </c>
      <c r="K10" s="363"/>
      <c r="L10" s="363"/>
      <c r="M10" s="363"/>
      <c r="N10" s="362">
        <f aca="true" t="shared" si="4" ref="N10:N39">K10+L10-M10</f>
        <v>0</v>
      </c>
      <c r="O10" s="363"/>
      <c r="P10" s="363"/>
      <c r="Q10" s="362">
        <f t="shared" si="0"/>
        <v>0</v>
      </c>
      <c r="R10" s="362">
        <f t="shared" si="1"/>
        <v>0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3.5">
      <c r="A11" s="359" t="s">
        <v>567</v>
      </c>
      <c r="B11" s="359" t="s">
        <v>568</v>
      </c>
      <c r="C11" s="360" t="s">
        <v>569</v>
      </c>
      <c r="D11" s="361"/>
      <c r="E11" s="361"/>
      <c r="F11" s="361"/>
      <c r="G11" s="362">
        <f t="shared" si="2"/>
        <v>0</v>
      </c>
      <c r="H11" s="363"/>
      <c r="I11" s="363"/>
      <c r="J11" s="362">
        <f t="shared" si="3"/>
        <v>0</v>
      </c>
      <c r="K11" s="363"/>
      <c r="L11" s="363"/>
      <c r="M11" s="363"/>
      <c r="N11" s="362">
        <f t="shared" si="4"/>
        <v>0</v>
      </c>
      <c r="O11" s="363"/>
      <c r="P11" s="363"/>
      <c r="Q11" s="362">
        <f t="shared" si="0"/>
        <v>0</v>
      </c>
      <c r="R11" s="362">
        <f t="shared" si="1"/>
        <v>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3.5">
      <c r="A13" s="359" t="s">
        <v>573</v>
      </c>
      <c r="B13" s="359" t="s">
        <v>574</v>
      </c>
      <c r="C13" s="360" t="s">
        <v>575</v>
      </c>
      <c r="D13" s="361"/>
      <c r="E13" s="361"/>
      <c r="F13" s="361"/>
      <c r="G13" s="362">
        <f t="shared" si="2"/>
        <v>0</v>
      </c>
      <c r="H13" s="363"/>
      <c r="I13" s="363"/>
      <c r="J13" s="362">
        <f t="shared" si="3"/>
        <v>0</v>
      </c>
      <c r="K13" s="363"/>
      <c r="L13" s="363"/>
      <c r="M13" s="363"/>
      <c r="N13" s="362">
        <f t="shared" si="4"/>
        <v>0</v>
      </c>
      <c r="O13" s="363"/>
      <c r="P13" s="363"/>
      <c r="Q13" s="362">
        <f t="shared" si="0"/>
        <v>0</v>
      </c>
      <c r="R13" s="362">
        <f t="shared" si="1"/>
        <v>0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3.5">
      <c r="A14" s="359" t="s">
        <v>576</v>
      </c>
      <c r="B14" s="359" t="s">
        <v>577</v>
      </c>
      <c r="C14" s="360" t="s">
        <v>578</v>
      </c>
      <c r="D14" s="361"/>
      <c r="E14" s="361">
        <v>0</v>
      </c>
      <c r="F14" s="361"/>
      <c r="G14" s="362">
        <f t="shared" si="2"/>
        <v>0</v>
      </c>
      <c r="H14" s="363"/>
      <c r="I14" s="363"/>
      <c r="J14" s="362">
        <f t="shared" si="3"/>
        <v>0</v>
      </c>
      <c r="K14" s="363"/>
      <c r="L14" s="363"/>
      <c r="M14" s="363"/>
      <c r="N14" s="362">
        <f t="shared" si="4"/>
        <v>0</v>
      </c>
      <c r="O14" s="363"/>
      <c r="P14" s="363"/>
      <c r="Q14" s="362">
        <f t="shared" si="0"/>
        <v>0</v>
      </c>
      <c r="R14" s="362">
        <f t="shared" si="1"/>
        <v>0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0</v>
      </c>
      <c r="E17" s="375">
        <f>SUM(E9:E16)</f>
        <v>0</v>
      </c>
      <c r="F17" s="375">
        <f>SUM(F9:F16)</f>
        <v>0</v>
      </c>
      <c r="G17" s="362">
        <f t="shared" si="2"/>
        <v>0</v>
      </c>
      <c r="H17" s="376">
        <f>SUM(H9:H16)</f>
        <v>0</v>
      </c>
      <c r="I17" s="376">
        <f>SUM(I9:I16)</f>
        <v>0</v>
      </c>
      <c r="J17" s="362">
        <f t="shared" si="3"/>
        <v>0</v>
      </c>
      <c r="K17" s="376">
        <f>SUM(K9:K16)</f>
        <v>0</v>
      </c>
      <c r="L17" s="376">
        <f>SUM(L9:L16)</f>
        <v>0</v>
      </c>
      <c r="M17" s="376">
        <f>SUM(M9:M16)</f>
        <v>0</v>
      </c>
      <c r="N17" s="362">
        <f t="shared" si="4"/>
        <v>0</v>
      </c>
      <c r="O17" s="376">
        <f>SUM(O9:O16)</f>
        <v>0</v>
      </c>
      <c r="P17" s="376">
        <f>SUM(P9:P16)</f>
        <v>0</v>
      </c>
      <c r="Q17" s="362">
        <f t="shared" si="5"/>
        <v>0</v>
      </c>
      <c r="R17" s="362">
        <f t="shared" si="6"/>
        <v>0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0</v>
      </c>
      <c r="H27" s="399">
        <f t="shared" si="8"/>
        <v>0</v>
      </c>
      <c r="I27" s="399">
        <f t="shared" si="8"/>
        <v>0</v>
      </c>
      <c r="J27" s="398">
        <f t="shared" si="3"/>
        <v>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3.5">
      <c r="A28" s="359"/>
      <c r="B28" s="359" t="s">
        <v>111</v>
      </c>
      <c r="C28" s="360" t="s">
        <v>608</v>
      </c>
      <c r="D28" s="361"/>
      <c r="E28" s="361"/>
      <c r="F28" s="361"/>
      <c r="G28" s="362">
        <f t="shared" si="2"/>
        <v>0</v>
      </c>
      <c r="H28" s="363"/>
      <c r="I28" s="363"/>
      <c r="J28" s="362">
        <f t="shared" si="3"/>
        <v>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0</v>
      </c>
      <c r="H38" s="376">
        <f t="shared" si="12"/>
        <v>0</v>
      </c>
      <c r="I38" s="376">
        <f t="shared" si="12"/>
        <v>0</v>
      </c>
      <c r="J38" s="362">
        <f t="shared" si="3"/>
        <v>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0</v>
      </c>
      <c r="E40" s="406">
        <f>E17+E18+E19+E25+E38+E39</f>
        <v>0</v>
      </c>
      <c r="F40" s="406">
        <f aca="true" t="shared" si="13" ref="F40:R40">F17+F18+F19+F25+F38+F39</f>
        <v>0</v>
      </c>
      <c r="G40" s="406">
        <f t="shared" si="13"/>
        <v>0</v>
      </c>
      <c r="H40" s="406">
        <f t="shared" si="13"/>
        <v>0</v>
      </c>
      <c r="I40" s="406">
        <f t="shared" si="13"/>
        <v>0</v>
      </c>
      <c r="J40" s="406">
        <f t="shared" si="13"/>
        <v>0</v>
      </c>
      <c r="K40" s="406">
        <f t="shared" si="13"/>
        <v>0</v>
      </c>
      <c r="L40" s="406">
        <f t="shared" si="13"/>
        <v>0</v>
      </c>
      <c r="M40" s="406">
        <f t="shared" si="13"/>
        <v>0</v>
      </c>
      <c r="N40" s="406">
        <f t="shared" si="13"/>
        <v>0</v>
      </c>
      <c r="O40" s="406">
        <f t="shared" si="13"/>
        <v>0</v>
      </c>
      <c r="P40" s="406">
        <f t="shared" si="13"/>
        <v>0</v>
      </c>
      <c r="Q40" s="406">
        <f t="shared" si="13"/>
        <v>0</v>
      </c>
      <c r="R40" s="406">
        <f t="shared" si="13"/>
        <v>0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8">
      <selection activeCell="D95" sqref="D95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31.03.2010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0</v>
      </c>
      <c r="D24" s="454">
        <f>SUM(D25:D27)</f>
        <v>0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3.5">
      <c r="A26" s="452" t="s">
        <v>667</v>
      </c>
      <c r="B26" s="453" t="s">
        <v>668</v>
      </c>
      <c r="C26" s="447"/>
      <c r="D26" s="447"/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3.5">
      <c r="A28" s="452" t="s">
        <v>671</v>
      </c>
      <c r="B28" s="453" t="s">
        <v>672</v>
      </c>
      <c r="C28" s="447"/>
      <c r="D28" s="447"/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3.5">
      <c r="A31" s="452" t="s">
        <v>677</v>
      </c>
      <c r="B31" s="453" t="s">
        <v>678</v>
      </c>
      <c r="C31" s="447"/>
      <c r="D31" s="447"/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0</v>
      </c>
      <c r="D33" s="458">
        <f>SUM(D34:D37)</f>
        <v>0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3.5">
      <c r="A34" s="452" t="s">
        <v>683</v>
      </c>
      <c r="B34" s="453" t="s">
        <v>684</v>
      </c>
      <c r="C34" s="447"/>
      <c r="D34" s="447"/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0</v>
      </c>
      <c r="D38" s="458">
        <f>SUM(D39:D42)</f>
        <v>0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3.5">
      <c r="A42" s="452" t="s">
        <v>699</v>
      </c>
      <c r="B42" s="453" t="s">
        <v>700</v>
      </c>
      <c r="C42" s="447"/>
      <c r="D42" s="447"/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0</v>
      </c>
      <c r="D43" s="451">
        <f>D24+D28+D29+D31+D30+D32+D33+D38</f>
        <v>0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0</v>
      </c>
      <c r="D44" s="460">
        <f>D43+D21+D19+D9</f>
        <v>0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0</v>
      </c>
      <c r="D71" s="458">
        <f>SUM(D72:D74)</f>
        <v>0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3.5">
      <c r="A72" s="452" t="s">
        <v>741</v>
      </c>
      <c r="B72" s="453" t="s">
        <v>742</v>
      </c>
      <c r="C72" s="447"/>
      <c r="D72" s="447"/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0</v>
      </c>
      <c r="D85" s="451">
        <f>SUM(D86:D90)+D94</f>
        <v>0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3.5">
      <c r="A86" s="452" t="s">
        <v>767</v>
      </c>
      <c r="B86" s="453" t="s">
        <v>768</v>
      </c>
      <c r="C86" s="447"/>
      <c r="D86" s="447"/>
      <c r="E86" s="454">
        <f t="shared" si="1"/>
        <v>0</v>
      </c>
      <c r="F86" s="447"/>
    </row>
    <row r="87" spans="1:6" ht="13.5">
      <c r="A87" s="452" t="s">
        <v>769</v>
      </c>
      <c r="B87" s="453" t="s">
        <v>770</v>
      </c>
      <c r="C87" s="447"/>
      <c r="D87" s="447"/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3.5">
      <c r="A89" s="452" t="s">
        <v>773</v>
      </c>
      <c r="B89" s="453" t="s">
        <v>774</v>
      </c>
      <c r="C89" s="447"/>
      <c r="D89" s="447"/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0</v>
      </c>
      <c r="D90" s="460">
        <f>SUM(D91:D93)</f>
        <v>0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2">
      <c r="A92" s="452" t="s">
        <v>685</v>
      </c>
      <c r="B92" s="453" t="s">
        <v>779</v>
      </c>
      <c r="C92" s="447"/>
      <c r="D92" s="447"/>
      <c r="E92" s="454">
        <f t="shared" si="1"/>
        <v>0</v>
      </c>
      <c r="F92" s="447"/>
    </row>
    <row r="93" spans="1:6" ht="13.5">
      <c r="A93" s="452" t="s">
        <v>689</v>
      </c>
      <c r="B93" s="453" t="s">
        <v>780</v>
      </c>
      <c r="C93" s="447"/>
      <c r="D93" s="447"/>
      <c r="E93" s="454">
        <f t="shared" si="1"/>
        <v>0</v>
      </c>
      <c r="F93" s="447"/>
    </row>
    <row r="94" spans="1:6" ht="13.5">
      <c r="A94" s="452" t="s">
        <v>781</v>
      </c>
      <c r="B94" s="453" t="s">
        <v>782</v>
      </c>
      <c r="C94" s="447"/>
      <c r="D94" s="447"/>
      <c r="E94" s="454">
        <f t="shared" si="1"/>
        <v>0</v>
      </c>
      <c r="F94" s="447"/>
    </row>
    <row r="95" spans="1:6" ht="13.5">
      <c r="A95" s="452" t="s">
        <v>783</v>
      </c>
      <c r="B95" s="453" t="s">
        <v>784</v>
      </c>
      <c r="C95" s="447"/>
      <c r="D95" s="447"/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0</v>
      </c>
      <c r="D96" s="451">
        <f>D85+D80+D75+D71+D95</f>
        <v>0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0</v>
      </c>
      <c r="D97" s="451">
        <f>D96+D68+D66</f>
        <v>0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1">
      <selection activeCell="C35" sqref="C35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31.03.2010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66">
      <selection activeCell="D14" sqref="D14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 t="s">
        <v>856</v>
      </c>
      <c r="B12" s="574"/>
      <c r="C12" s="575"/>
      <c r="D12" s="576"/>
      <c r="E12" s="575"/>
      <c r="F12" s="577"/>
    </row>
    <row r="13" spans="1:6" ht="13.5">
      <c r="A13" s="573" t="s">
        <v>857</v>
      </c>
      <c r="B13" s="574"/>
      <c r="C13" s="575"/>
      <c r="D13" s="576"/>
      <c r="E13" s="575"/>
      <c r="F13" s="577"/>
    </row>
    <row r="14" spans="1:6" ht="13.5">
      <c r="A14" s="573" t="s">
        <v>858</v>
      </c>
      <c r="B14" s="574"/>
      <c r="C14" s="575"/>
      <c r="D14" s="576"/>
      <c r="E14" s="575"/>
      <c r="F14" s="577"/>
    </row>
    <row r="15" spans="1:6" ht="12.75">
      <c r="A15" s="573" t="s">
        <v>570</v>
      </c>
      <c r="B15" s="574"/>
      <c r="C15" s="575"/>
      <c r="D15" s="575"/>
      <c r="E15" s="575"/>
      <c r="F15" s="577">
        <f aca="true" t="shared" si="0" ref="F15:F26">C15-E15</f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859</v>
      </c>
      <c r="C27" s="572">
        <f>SUM(C12:C26)</f>
        <v>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860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861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862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863</v>
      </c>
      <c r="B61" s="579" t="s">
        <v>864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865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866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867</v>
      </c>
      <c r="B79" s="579" t="s">
        <v>868</v>
      </c>
      <c r="C79" s="572">
        <f>C78+C61+C44+C27</f>
        <v>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869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870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871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872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860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873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862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863</v>
      </c>
      <c r="B131" s="579" t="s">
        <v>874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865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875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876</v>
      </c>
      <c r="B149" s="579" t="s">
        <v>877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878</v>
      </c>
      <c r="B151" s="588"/>
      <c r="C151" s="589" t="s">
        <v>879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880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2010-01-19T09:39:16Z</cp:lastPrinted>
  <dcterms:modified xsi:type="dcterms:W3CDTF">2008-03-25T08:09:51Z</dcterms:modified>
  <cp:category/>
  <cp:version/>
  <cp:contentType/>
  <cp:contentStatus/>
</cp:coreProperties>
</file>