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96" windowWidth="15576" windowHeight="565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<sst xmlns="http://schemas.openxmlformats.org/spreadsheetml/2006/main" count="4318" uniqueCount="1000">
  <si>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</si>
  <si>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</si>
  <si>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</si>
  <si>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</si>
  <si>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</si>
  <si>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</si>
  <si>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</si>
  <si>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</si>
  <si>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</si>
  <si>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</si>
  <si>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</si>
  <si>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</si>
  <si>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</si>
  <si>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</si>
  <si>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</si>
  <si>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</si>
  <si>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</si>
  <si>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</si>
  <si>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</si>
  <si>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</si>
  <si>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</si>
  <si>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</si>
  <si>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</si>
  <si>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</si>
  <si>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</si>
  <si>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</si>
  <si>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</si>
  <si>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</si>
  <si>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</si>
  <si>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</si>
  <si>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</si>
  <si>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</si>
  <si>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</si>
  <si>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</si>
  <si>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</si>
  <si>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</si>
  <si>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</si>
  <si>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</si>
  <si>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</si>
  <si>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</si>
  <si>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</si>
  <si>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</si>
  <si>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</si>
  <si>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</si>
  <si>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</si>
  <si>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</si>
  <si>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</si>
  <si>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</si>
  <si>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</si>
  <si>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</si>
  <si>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</si>
  <si>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</si>
  <si>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</si>
  <si>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</si>
  <si>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</si>
  <si>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</si>
  <si>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</si>
  <si>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</si>
  <si>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</si>
  <si>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</si>
  <si>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</si>
  <si>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</si>
  <si>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</si>
  <si>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</si>
  <si>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</si>
  <si>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</si>
  <si>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</si>
  <si>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</si>
  <si>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</si>
  <si>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</si>
  <si>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</si>
  <si>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</si>
  <si>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</si>
  <si>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</si>
  <si>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</si>
  <si>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</si>
  <si>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</si>
  <si>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</si>
  <si>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</si>
  <si>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</si>
  <si>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</si>
  <si>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</si>
  <si>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</si>
  <si>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</si>
  <si>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</si>
  <si>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</si>
  <si>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</si>
  <si>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</si>
  <si>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</si>
  <si>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</si>
  <si>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</si>
  <si>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</si>
  <si>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</si>
  <si>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</si>
  <si>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</si>
  <si>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</si>
  <si>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</si>
  <si>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</si>
  <si>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</si>
  <si>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</si>
  <si>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</si>
  <si>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</si>
  <si>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</si>
  <si>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</si>
  <si>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</si>
  <si>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</si>
  <si>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</si>
  <si>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</si>
  <si>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</si>
  <si>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</si>
  <si>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</si>
  <si>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</si>
  <si>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</si>
  <si>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</si>
  <si>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</si>
  <si>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</si>
  <si>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</si>
  <si>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</si>
  <si>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</si>
  <si>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</si>
  <si>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</si>
  <si>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</si>
  <si>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</si>
  <si>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</si>
  <si>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</si>
  <si>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</si>
  <si>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</si>
  <si>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</si>
  <si>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</si>
  <si>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</si>
  <si>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</si>
  <si>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</si>
  <si>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</si>
  <si>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</si>
  <si>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</si>
  <si>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</si>
  <si>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</si>
  <si>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</si>
  <si>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</si>
  <si>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</si>
  <si>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</si>
  <si>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</si>
  <si>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</si>
  <si>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</si>
  <si>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</si>
  <si>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</si>
  <si>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</si>
  <si>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</si>
  <si>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</si>
  <si>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</si>
  <si>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</si>
  <si>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</si>
  <si>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</si>
  <si>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</si>
  <si>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</si>
  <si>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</si>
  <si>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</si>
  <si>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</si>
  <si>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</si>
  <si>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</si>
  <si>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</si>
  <si>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</si>
  <si>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</si>
  <si>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</si>
  <si>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</si>
  <si>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</si>
  <si>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</si>
  <si>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</si>
  <si>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</si>
  <si>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</si>
  <si>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</si>
  <si>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</si>
  <si>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</si>
  <si>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</si>
  <si>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</si>
  <si>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</si>
  <si>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</si>
  <si>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</si>
  <si>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</si>
  <si>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</si>
  <si>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</si>
  <si>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</si>
  <si>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</si>
  <si>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</si>
  <si>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</si>
  <si>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</si>
  <si>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</si>
  <si>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</si>
  <si>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</si>
  <si>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</si>
  <si>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</si>
  <si>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</si>
  <si>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</si>
  <si>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</si>
  <si>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</si>
  <si>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</si>
  <si>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</si>
  <si>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</si>
  <si>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</si>
  <si>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</si>
  <si>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</si>
  <si>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</si>
  <si>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</si>
  <si>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</si>
  <si>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</si>
  <si>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</si>
  <si>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</si>
  <si>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</si>
  <si>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</si>
  <si>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</si>
  <si>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</si>
  <si>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</si>
  <si>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</si>
  <si>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</si>
  <si>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</si>
  <si>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</si>
  <si>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</si>
  <si>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</si>
  <si>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</si>
  <si>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</si>
  <si>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</si>
  <si>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</si>
  <si>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</si>
  <si>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</si>
  <si>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</si>
  <si>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</si>
  <si>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</si>
  <si>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</si>
  <si>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</si>
  <si>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</si>
  <si>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</si>
  <si>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</si>
  <si>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</si>
  <si>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</si>
  <si>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</si>
  <si>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</si>
  <si>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</si>
  <si>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</si>
  <si>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</si>
  <si>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</si>
  <si>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</si>
  <si>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</si>
  <si>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</si>
  <si>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</si>
  <si>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</si>
  <si>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</si>
  <si>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</si>
  <si>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</si>
  <si>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</si>
  <si>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</si>
  <si>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</si>
  <si>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</si>
  <si>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</si>
  <si>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</si>
  <si>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</si>
  <si>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</si>
  <si>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</si>
  <si>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</si>
  <si>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</si>
  <si>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</si>
  <si>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</si>
  <si>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</si>
  <si>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</si>
  <si>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</si>
  <si>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</si>
  <si>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</si>
  <si>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</si>
  <si>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</si>
  <si>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</si>
  <si>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</si>
  <si>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</si>
  <si>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</si>
  <si>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</si>
  <si>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</si>
  <si>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</si>
  <si>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</si>
  <si>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</si>
  <si>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</si>
  <si>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</si>
  <si>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</si>
  <si>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</si>
  <si>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</si>
  <si>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</si>
  <si>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</si>
  <si>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</si>
  <si>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</si>
  <si>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</si>
  <si>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</si>
  <si>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</si>
  <si>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</si>
  <si>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</si>
  <si>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</si>
  <si>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</si>
  <si>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</si>
  <si>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</si>
  <si>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</si>
  <si>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</si>
  <si>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</si>
  <si>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</si>
  <si>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</si>
  <si>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</si>
  <si>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</si>
  <si>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</si>
  <si>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</si>
  <si>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</si>
  <si>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</si>
  <si>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</si>
  <si>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</si>
  <si>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</si>
  <si>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</si>
  <si>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</si>
  <si>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</si>
  <si>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</si>
  <si>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</si>
  <si>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</si>
  <si>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</si>
  <si>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</si>
  <si>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</si>
  <si>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</si>
  <si>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</si>
  <si>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</si>
  <si>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</si>
  <si>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</si>
  <si>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</si>
  <si>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</si>
  <si>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</si>
  <si>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</si>
  <si>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</si>
  <si>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</si>
  <si>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</si>
  <si>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</si>
  <si>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</si>
  <si>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</si>
  <si>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</si>
  <si>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</si>
  <si>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</si>
  <si>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</si>
  <si>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</si>
  <si>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</si>
  <si>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</si>
  <si>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</si>
  <si>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</si>
  <si>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</si>
  <si>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</si>
  <si>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</si>
  <si>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</si>
  <si>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</si>
  <si>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</si>
  <si>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</si>
  <si>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</si>
  <si>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</si>
  <si>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</si>
  <si>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</si>
  <si>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</si>
  <si>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</si>
  <si>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</si>
  <si>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</si>
  <si>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</si>
  <si>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</si>
  <si>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</si>
  <si>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</si>
  <si>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</si>
  <si>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</si>
  <si>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</si>
  <si>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</si>
  <si>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</si>
  <si>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</si>
  <si>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</si>
  <si>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</si>
  <si>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</si>
  <si>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</si>
  <si>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</si>
  <si>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</si>
  <si>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</si>
  <si>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</si>
  <si>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</si>
  <si>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</si>
  <si>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</si>
  <si>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</si>
  <si>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</si>
  <si>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</si>
  <si>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</si>
  <si>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</si>
  <si>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</si>
  <si>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</si>
  <si>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</si>
  <si>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</si>
  <si>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</si>
  <si>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</si>
  <si>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</si>
  <si>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</si>
  <si>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</si>
  <si>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</si>
  <si>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</si>
  <si>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</si>
  <si>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</si>
  <si>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</si>
  <si>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</si>
  <si>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</si>
  <si>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</si>
  <si>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</si>
  <si>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</si>
  <si>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</si>
  <si>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</si>
  <si>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</si>
  <si>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</si>
  <si>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</si>
  <si>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</si>
  <si>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</si>
  <si>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</si>
  <si>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</si>
  <si>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</si>
  <si>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</si>
  <si>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</si>
  <si>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</si>
  <si>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</si>
  <si>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</si>
  <si>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</si>
  <si>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</si>
  <si>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</si>
  <si>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</si>
  <si>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</si>
  <si>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</si>
  <si>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</si>
  <si>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</si>
  <si>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</si>
  <si>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</si>
  <si>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</si>
  <si>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</si>
  <si>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</si>
  <si>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</si>
  <si>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</si>
  <si>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</si>
  <si>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</si>
  <si>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</si>
  <si>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</si>
  <si>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</si>
  <si>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</si>
  <si>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</si>
  <si>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</si>
  <si>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</si>
  <si>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</si>
  <si>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</si>
  <si>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</si>
  <si>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</si>
  <si>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</si>
  <si>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</si>
  <si>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</si>
  <si>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</si>
  <si>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</si>
  <si>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</si>
  <si>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</si>
  <si>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</si>
  <si>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</si>
  <si>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</si>
  <si>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</si>
  <si>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</si>
  <si>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</si>
  <si>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</si>
  <si>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</si>
  <si>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</si>
  <si>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</si>
  <si>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</si>
  <si>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</si>
  <si>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</si>
  <si>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</si>
  <si>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</si>
  <si>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</si>
  <si>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</si>
  <si>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</si>
  <si>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</si>
  <si>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</si>
  <si>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</si>
  <si>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</si>
  <si>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</si>
  <si>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</si>
  <si>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</si>
  <si>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</si>
  <si>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</si>
  <si>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</si>
  <si>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</si>
  <si>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</si>
  <si>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</si>
  <si>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</si>
  <si>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</si>
  <si>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</si>
  <si>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</si>
  <si>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</si>
  <si>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</si>
  <si>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</si>
  <si>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</si>
  <si>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</si>
  <si>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</si>
  <si>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</si>
  <si>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</si>
  <si>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</si>
  <si>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</si>
  <si>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</si>
  <si>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</si>
  <si>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</si>
  <si>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</si>
  <si>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</si>
  <si>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</si>
  <si>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</si>
  <si>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</si>
  <si>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</si>
  <si>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</si>
  <si>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</si>
  <si>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</si>
  <si>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</si>
  <si>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</si>
  <si>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</si>
  <si>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</si>
  <si>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</si>
  <si>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</si>
  <si>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</si>
  <si>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</si>
  <si>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</si>
  <si>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</si>
  <si>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</si>
  <si>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</si>
  <si>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</si>
  <si>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</si>
  <si>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</si>
  <si>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</si>
  <si>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</si>
  <si>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</si>
  <si>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</si>
  <si>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</si>
  <si>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</si>
  <si>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</si>
  <si>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</si>
  <si>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</si>
  <si>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</si>
  <si>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</si>
  <si>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</si>
  <si>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</si>
  <si>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</si>
  <si>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</si>
  <si>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</si>
  <si>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</si>
  <si>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</si>
  <si>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</si>
  <si>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</si>
  <si>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</si>
  <si>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</si>
  <si>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</si>
  <si>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</si>
  <si>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</si>
  <si>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</si>
  <si>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</si>
  <si>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</si>
  <si>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</si>
  <si>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</si>
  <si>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</si>
  <si>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</si>
  <si>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</si>
  <si>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</si>
  <si>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</si>
  <si>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</si>
  <si>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</si>
  <si>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</si>
  <si>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</si>
  <si>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</si>
  <si>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</si>
  <si>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</si>
  <si>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</si>
  <si>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</si>
  <si>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</si>
  <si>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</si>
  <si>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</si>
  <si>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</si>
  <si>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</si>
  <si>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</si>
  <si>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</si>
  <si>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</si>
  <si>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</si>
  <si>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</si>
  <si>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</si>
  <si>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</si>
  <si>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</si>
  <si>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</si>
  <si>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</si>
  <si>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</si>
  <si>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</si>
  <si>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</si>
  <si>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</si>
  <si>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</si>
  <si>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</si>
  <si>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</si>
  <si>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</si>
  <si>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</si>
  <si>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</si>
  <si>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</si>
  <si>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</si>
  <si>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</si>
  <si>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</si>
  <si>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</si>
  <si>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</si>
  <si>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</si>
  <si>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</si>
  <si>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</si>
  <si>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</si>
  <si>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</si>
  <si>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</si>
  <si>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</si>
  <si>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</si>
  <si>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</si>
  <si>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</si>
  <si>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</si>
  <si>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</si>
  <si>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</si>
  <si>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</si>
  <si>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</si>
  <si>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</si>
  <si>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</si>
  <si>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</si>
  <si>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</si>
  <si>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</si>
  <si>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</si>
  <si>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</si>
  <si>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</si>
  <si>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</si>
  <si>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</si>
  <si>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</si>
  <si>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</si>
  <si>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</si>
  <si>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</si>
  <si>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</si>
  <si>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</si>
  <si>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</si>
  <si>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</si>
  <si>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</si>
  <si>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</si>
  <si>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</si>
  <si>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</si>
  <si>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</si>
  <si>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</si>
  <si>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</si>
  <si>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</si>
  <si>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</si>
  <si>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</si>
  <si>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</si>
  <si>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</si>
  <si>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</si>
  <si>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</si>
  <si>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</si>
  <si>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</si>
  <si>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</si>
  <si>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</si>
  <si>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</si>
  <si>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</si>
  <si>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</si>
  <si>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</si>
  <si>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</si>
  <si>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</si>
  <si>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</si>
  <si>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</si>
  <si>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</si>
  <si>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</si>
  <si>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</si>
  <si>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</si>
  <si>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</si>
  <si>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</si>
  <si>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</si>
  <si>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</si>
  <si>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</si>
  <si>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</si>
  <si>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</si>
  <si>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</si>
  <si>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</si>
  <si>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</si>
  <si>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</si>
  <si>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</si>
  <si>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</si>
  <si>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</si>
  <si>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</si>
  <si>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</si>
  <si>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</si>
  <si>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</si>
  <si>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</si>
  <si>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</si>
  <si>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</si>
  <si>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</si>
  <si>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</si>
  <si>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</si>
  <si>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</si>
  <si>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</si>
  <si>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</si>
  <si>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</si>
  <si>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</si>
  <si>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</si>
  <si>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</si>
  <si>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</si>
  <si>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</si>
  <si>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</si>
  <si>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</si>
  <si>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</si>
  <si>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</si>
  <si>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</si>
  <si>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</si>
  <si>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</si>
  <si>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</si>
  <si>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</si>
  <si>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</si>
  <si>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</si>
  <si>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</si>
  <si>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</si>
  <si>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</si>
  <si>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</si>
  <si>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</si>
  <si>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</si>
  <si>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</si>
  <si>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</si>
  <si>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</si>
  <si>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</si>
  <si>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</si>
  <si>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</si>
  <si>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</si>
  <si>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</si>
  <si>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</si>
  <si>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</si>
  <si>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</si>
  <si>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</si>
  <si>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</si>
  <si>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</si>
  <si>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</si>
  <si>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</si>
  <si>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</si>
  <si>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</si>
  <si>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</si>
  <si>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</si>
  <si>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</si>
  <si>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</si>
  <si>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</si>
  <si>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</si>
  <si>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</si>
  <si>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</si>
  <si>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</si>
  <si>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</si>
  <si>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</si>
  <si>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</si>
  <si>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</si>
  <si>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</si>
  <si>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</si>
  <si>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</si>
  <si>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</si>
  <si>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</si>
  <si>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</si>
  <si>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</si>
  <si>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</si>
  <si>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</si>
  <si>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</si>
  <si>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</si>
  <si>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</si>
  <si>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</si>
  <si>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</si>
  <si>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</si>
  <si>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</si>
  <si>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</si>
  <si>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</si>
  <si>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</si>
  <si>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</si>
  <si>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</si>
  <si>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</si>
  <si>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</si>
  <si>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</si>
  <si>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</si>
  <si>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</si>
  <si>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</si>
  <si>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</si>
  <si>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</si>
  <si>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</si>
  <si>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</si>
  <si>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</si>
  <si>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</si>
  <si>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</si>
  <si>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</si>
  <si>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</si>
  <si>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</si>
  <si>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</si>
  <si>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</si>
  <si>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</si>
  <si>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</si>
  <si>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</si>
  <si>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</si>
  <si>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</si>
  <si>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</si>
  <si>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</si>
  <si>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</si>
  <si>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</si>
  <si>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</si>
  <si>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</si>
  <si>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</si>
  <si>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</si>
  <si>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</si>
  <si>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</si>
  <si>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</si>
  <si>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</si>
  <si>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</si>
  <si>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</si>
  <si>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</si>
  <si>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</si>
  <si>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</si>
  <si>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</si>
  <si>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</si>
  <si>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</si>
  <si>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</si>
  <si>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</si>
  <si>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</si>
  <si>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</si>
  <si>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</si>
  <si>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</si>
  <si>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</si>
  <si>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</si>
  <si>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</si>
  <si>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</si>
  <si>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</si>
  <si>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</si>
  <si>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</si>
  <si>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</si>
  <si>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</si>
  <si>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</si>
  <si>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</si>
  <si>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</si>
  <si>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</si>
  <si>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</si>
  <si>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</si>
  <si>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</si>
  <si>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</si>
  <si>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</si>
  <si>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</si>
  <si>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</si>
  <si>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</si>
  <si>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</si>
  <si>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</si>
  <si>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</si>
  <si>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</si>
  <si>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</si>
  <si>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</si>
  <si>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</si>
  <si>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</si>
  <si>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</si>
  <si>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</si>
  <si>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</si>
  <si>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</si>
  <si>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</si>
  <si>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</si>
  <si>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</si>
  <si>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</si>
  <si>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</si>
  <si>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</si>
  <si>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</si>
  <si>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</si>
  <si>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</si>
  <si>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</si>
  <si>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</si>
  <si>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</si>
  <si>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</si>
  <si>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</si>
  <si>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</si>
  <si>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</si>
  <si>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</si>
  <si>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</si>
  <si>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</si>
  <si>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</si>
  <si>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</si>
  <si>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</si>
  <si>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</si>
  <si>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</si>
  <si>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</si>
  <si>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</si>
  <si>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</si>
  <si>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</si>
  <si>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</si>
  <si>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</si>
  <si>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</si>
  <si>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</si>
  <si>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</si>
  <si>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</si>
  <si>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</si>
  <si>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</si>
  <si>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</si>
  <si>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</si>
  <si>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</si>
  <si>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</si>
  <si>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</si>
  <si>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</si>
  <si>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</si>
  <si>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</si>
  <si>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</si>
  <si>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</si>
  <si>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</si>
  <si>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</si>
  <si>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</si>
  <si>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</si>
  <si>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</si>
  <si>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</si>
  <si>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</si>
  <si>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</si>
  <si>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</si>
  <si>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</si>
  <si>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</si>
  <si>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</si>
  <si>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</si>
  <si>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</si>
  <si>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</si>
  <si>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</si>
  <si>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</si>
  <si>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</si>
  <si>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</si>
  <si>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</si>
  <si>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</si>
  <si>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</si>
  <si>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</si>
  <si>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</si>
  <si>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</si>
  <si>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</si>
  <si>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</si>
  <si>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</si>
  <si>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</si>
  <si>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</si>
  <si>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</si>
  <si>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</si>
  <si>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</si>
  <si>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</si>
  <si>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</si>
  <si>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</si>
  <si>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</si>
  <si>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</si>
  <si>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</si>
  <si>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</si>
  <si>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</si>
  <si>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</si>
  <si>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</si>
  <si>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</si>
  <si>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</si>
  <si>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</si>
  <si>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</si>
  <si>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</si>
  <si>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</si>
  <si>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</si>
  <si>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</si>
  <si>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</si>
  <si>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</si>
  <si>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</si>
  <si>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</si>
  <si>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</si>
  <si>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</si>
  <si>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</si>
  <si>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</si>
  <si>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</si>
  <si>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</si>
  <si>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</si>
  <si>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</si>
  <si>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</si>
  <si>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</si>
  <si>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</si>
  <si>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</si>
  <si>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</si>
  <si>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</si>
  <si>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</si>
  <si>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</si>
  <si>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</si>
  <si>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</si>
  <si>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</si>
  <si>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</si>
  <si>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</si>
  <si>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</si>
  <si>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</si>
  <si>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</si>
  <si>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</si>
  <si>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</si>
  <si>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</si>
  <si>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</si>
  <si>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</si>
  <si>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</si>
  <si>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</si>
  <si>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</si>
  <si>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</si>
  <si>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</si>
  <si>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</si>
  <si>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</si>
  <si>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</si>
  <si>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</si>
  <si>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</si>
  <si>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</si>
  <si>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</si>
  <si>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</si>
  <si>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30.09.2016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</si>
  <si>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</si>
  <si>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</si>
  <si>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</si>
  <si>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</si>
  <si>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</si>
  <si>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</si>
  <si>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</si>
  <si>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</si>
  <si>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01.01.2016</t>
  </si>
  <si>
    <t>21.10.2016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</si>
</sst>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 t="str">
        <f>IF(ISBLANK(_endDate),"",_endDate)</f>
        <v>30.09.2016</v>
      </c>
    </row>
    <row r="2" spans="1:27" ht="15">
      <c r="A2" s="687" t="s">
        <v>964</v>
      </c>
      <c r="B2" s="682"/>
      <c r="Z2" s="699">
        <v>2</v>
      </c>
      <c r="AA2" s="700" t="str">
        <f>IF(ISBLANK(_pdeReportingDate),"",_pdeReportingDate)</f>
        <v>21.10.2016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 t="s">
        <v>998</v>
      </c>
    </row>
    <row r="10" spans="1:2" ht="15">
      <c r="A10" s="7" t="s">
        <v>2</v>
      </c>
      <c r="B10" s="578" t="s">
        <v>989</v>
      </c>
    </row>
    <row r="11" spans="1:2" ht="15">
      <c r="A11" s="7" t="s">
        <v>977</v>
      </c>
      <c r="B11" s="578" t="s">
        <v>999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990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991</v>
      </c>
    </row>
    <row r="17" spans="1:2" ht="15">
      <c r="A17" s="7" t="s">
        <v>920</v>
      </c>
      <c r="B17" s="577" t="s">
        <v>992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/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01.01.2016 до 30.09.2016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1865</v>
      </c>
      <c r="D6" s="675">
        <f aca="true" t="shared" si="0" ref="D6:D15">C6-E6</f>
        <v>0</v>
      </c>
      <c r="E6" s="674">
        <f>'1-Баланс'!G95</f>
        <v>1865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926</v>
      </c>
      <c r="D7" s="675">
        <f t="shared" si="0"/>
        <v>276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-71</v>
      </c>
      <c r="D8" s="675">
        <f t="shared" si="0"/>
        <v>0</v>
      </c>
      <c r="E8" s="674">
        <f>ABS('2-Отчет за доходите'!C44)-ABS('2-Отчет за доходите'!G44)</f>
        <v>-71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926</v>
      </c>
      <c r="D11" s="675">
        <f t="shared" si="0"/>
        <v>0</v>
      </c>
      <c r="E11" s="674">
        <f>'4-Отчет за собствения капитал'!L34</f>
        <v>926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-0.15236051502145923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-0.07667386609071274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-0.07561235356762513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-0.03806970509383378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0.8677839851024208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0.13099041533546327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0.013844515441959531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0.007454739084132056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0.007454739084132056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0.25161987041036715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0.24986595174262735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1.0140388768898487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0.503485254691689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30.09.2016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30.09.2016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30.09.2016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30.09.2016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30.09.2016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30.09.2016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30.09.2016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30.09.2016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30.09.2016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30.09.2016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1742</v>
      </c>
    </row>
    <row r="13" spans="1:8" ht="1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30.09.2016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30.09.2016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30.09.2016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30.09.2016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30.09.2016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30.09.2016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30.09.2016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30.09.2016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30.09.2016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30.09.2016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30.09.2016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30.09.2016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30.09.2016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30.09.2016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30.09.2016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30.09.2016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30.09.2016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30.09.2016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30.09.2016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30.09.2016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30.09.2016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30.09.2016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30.09.2016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30.09.2016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30.09.2016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30.09.2016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30.09.2016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30.09.2016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30.09.2016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1742</v>
      </c>
    </row>
    <row r="42" spans="1:8" ht="1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30.09.2016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30.09.2016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30.09.2016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30.09.2016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30.09.2016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30.09.2016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30.09.2016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30.09.2016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30.09.2016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30.09.2016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30.09.2016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30.09.2016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30.09.2016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30.09.2016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30.09.2016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30.09.2016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30.09.2016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30.09.2016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30.09.2016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30.09.2016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30.09.2016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30.09.2016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30.09.2016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30.09.2016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30.09.2016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30.09.2016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30.09.2016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30.09.2016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30.09.2016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30.09.2016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</v>
      </c>
    </row>
    <row r="72" spans="1:8" ht="1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30.09.2016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1865</v>
      </c>
    </row>
    <row r="73" spans="1:8" ht="1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30.09.2016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30.09.2016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30.09.2016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30.09.2016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30.09.2016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30.09.2016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30.09.2016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30.09.2016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30.09.2016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30.09.2016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30.09.2016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30.09.2016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30.09.2016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30.09.2016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30.09.2016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30.09.2016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30.09.2016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30.09.2016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30.09.2016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30.09.2016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-71</v>
      </c>
    </row>
    <row r="93" spans="1:8" ht="1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30.09.2016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-71</v>
      </c>
    </row>
    <row r="94" spans="1:8" ht="1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30.09.2016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926</v>
      </c>
    </row>
    <row r="95" spans="1:8" ht="1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30.09.2016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30.09.2016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30.09.2016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30.09.2016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30.09.2016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30.09.2016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30.09.2016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30.09.2016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30.09.2016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30.09.2016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30.09.2016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30.09.2016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30.09.2016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30.09.2016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30.09.2016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30.09.2016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106</v>
      </c>
    </row>
    <row r="111" spans="1:8" ht="1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30.09.2016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67</v>
      </c>
    </row>
    <row r="112" spans="1:8" ht="1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30.09.2016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30.09.2016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30.09.2016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30.09.2016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30.09.2016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30.09.2016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30.09.2016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833</v>
      </c>
    </row>
    <row r="119" spans="1:8" ht="1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30.09.2016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30.09.2016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939</v>
      </c>
    </row>
    <row r="121" spans="1:8" ht="1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30.09.2016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30.09.2016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30.09.2016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30.09.2016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939</v>
      </c>
    </row>
    <row r="125" spans="1:8" ht="1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30.09.2016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30.09.2016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30.09.2016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</v>
      </c>
    </row>
    <row r="129" spans="1:8" ht="1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30.09.2016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30.09.2016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30.09.2016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30.09.2016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486</v>
      </c>
    </row>
    <row r="133" spans="1:8" ht="1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30.09.2016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30.09.2016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30.09.2016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30.09.2016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30.09.2016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536</v>
      </c>
    </row>
    <row r="138" spans="1:8" ht="1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30.09.2016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30.09.2016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30.09.2016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30.09.2016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30.09.2016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30.09.2016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537</v>
      </c>
    </row>
    <row r="144" spans="1:8" ht="1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30.09.2016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30.09.2016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30.09.2016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30.09.2016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537</v>
      </c>
    </row>
    <row r="148" spans="1:8" ht="1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30.09.2016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30.09.2016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30.09.2016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30.09.2016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30.09.2016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30.09.2016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30.09.2016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30.09.2016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30.09.2016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537</v>
      </c>
    </row>
    <row r="157" spans="1:8" ht="1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30.09.2016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30.09.2016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30.09.2016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30.09.2016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466</v>
      </c>
    </row>
    <row r="161" spans="1:8" ht="1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30.09.2016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466</v>
      </c>
    </row>
    <row r="162" spans="1:8" ht="1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30.09.2016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30.09.2016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30.09.2016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30.09.2016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30.09.2016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30.09.2016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30.09.2016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30.09.2016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30.09.2016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466</v>
      </c>
    </row>
    <row r="171" spans="1:8" ht="1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30.09.2016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71</v>
      </c>
    </row>
    <row r="172" spans="1:8" ht="1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30.09.2016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30.09.2016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30.09.2016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466</v>
      </c>
    </row>
    <row r="175" spans="1:8" ht="1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30.09.2016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71</v>
      </c>
    </row>
    <row r="176" spans="1:8" ht="1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30.09.2016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71</v>
      </c>
    </row>
    <row r="177" spans="1:8" ht="1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30.09.2016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30.09.2016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71</v>
      </c>
    </row>
    <row r="179" spans="1:8" ht="1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30.09.2016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30.09.2016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</v>
      </c>
    </row>
    <row r="182" spans="1:8" ht="1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30.09.2016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</v>
      </c>
    </row>
    <row r="183" spans="1:8" ht="1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30.09.2016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30.09.2016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30.09.2016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-106</v>
      </c>
    </row>
    <row r="186" spans="1:8" ht="1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30.09.2016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30.09.2016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30.09.2016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30.09.2016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30.09.2016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30.09.2016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-114</v>
      </c>
    </row>
    <row r="192" spans="1:8" ht="1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30.09.2016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</v>
      </c>
    </row>
    <row r="193" spans="1:8" ht="1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30.09.2016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519</v>
      </c>
    </row>
    <row r="194" spans="1:8" ht="1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30.09.2016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30.09.2016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30.09.2016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30.09.2016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30.09.2016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30.09.2016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30.09.2016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30.09.2016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30.09.2016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498</v>
      </c>
    </row>
    <row r="203" spans="1:8" ht="1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30.09.2016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30.09.2016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30.09.2016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30.09.2016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30.09.2016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30.09.2016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30.09.2016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-383</v>
      </c>
    </row>
    <row r="210" spans="1:8" ht="1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30.09.2016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30.09.2016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-383</v>
      </c>
    </row>
    <row r="212" spans="1:8" ht="1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30.09.2016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30.09.2016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30.09.2016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30.09.2016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30.09.2016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30.09.2016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30.09.2016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30.09.2016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30.09.2016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30.09.2016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30.09.2016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30.09.2016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30.09.2016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30.09.2016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30.09.2016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30.09.2016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30.09.2016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30.09.2016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30.09.2016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30.09.2016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30.09.2016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30.09.2016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30.09.2016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30.09.2016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30.09.2016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30.09.2016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30.09.2016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30.09.2016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30.09.2016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30.09.2016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30.09.2016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30.09.2016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30.09.2016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30.09.2016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30.09.2016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30.09.2016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30.09.2016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30.09.2016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30.09.2016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30.09.2016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30.09.2016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30.09.2016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30.09.2016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30.09.2016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30.09.2016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30.09.2016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30.09.2016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30.09.2016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30.09.2016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30.09.2016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30.09.2016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30.09.2016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30.09.2016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30.09.2016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30.09.2016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30.09.2016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30.09.2016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30.09.2016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30.09.2016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30.09.2016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30.09.2016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30.09.2016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30.09.2016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30.09.2016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30.09.2016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30.09.2016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30.09.2016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30.09.2016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30.09.2016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30.09.2016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30.09.2016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30.09.2016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239</v>
      </c>
    </row>
    <row r="285" spans="1:8" ht="1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30.09.2016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30.09.2016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30.09.2016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30.09.2016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239</v>
      </c>
    </row>
    <row r="289" spans="1:8" ht="1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30.09.2016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30.09.2016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107</v>
      </c>
    </row>
    <row r="291" spans="1:8" ht="1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30.09.2016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30.09.2016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107</v>
      </c>
    </row>
    <row r="293" spans="1:8" ht="1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30.09.2016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30.09.2016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30.09.2016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30.09.2016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30.09.2016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30.09.2016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30.09.2016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30.09.2016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30.09.2016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30.09.2016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30.09.2016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30.09.2016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30.09.2016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30.09.2016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30.09.2016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30.09.2016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30.09.2016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30.09.2016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30.09.2016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30.09.2016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30.09.2016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30.09.2016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30.09.2016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30.09.2016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30.09.2016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30.09.2016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30.09.2016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30.09.2016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30.09.2016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30.09.2016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30.09.2016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30.09.2016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30.09.2016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30.09.2016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30.09.2016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30.09.2016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30.09.2016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30.09.2016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30.09.2016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30.09.2016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30.09.2016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30.09.2016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30.09.2016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30.09.2016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30.09.2016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30.09.2016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30.09.2016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30.09.2016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30.09.2016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30.09.2016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30.09.2016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30.09.2016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30.09.2016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30.09.2016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30.09.2016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30.09.2016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30.09.2016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30.09.2016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1206</v>
      </c>
    </row>
    <row r="351" spans="1:8" ht="1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30.09.2016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30.09.2016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30.09.2016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30.09.2016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1206</v>
      </c>
    </row>
    <row r="355" spans="1:8" ht="1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30.09.2016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30.09.2016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-1206</v>
      </c>
    </row>
    <row r="357" spans="1:8" ht="1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30.09.2016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-964</v>
      </c>
    </row>
    <row r="358" spans="1:8" ht="1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30.09.2016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-242</v>
      </c>
    </row>
    <row r="359" spans="1:8" ht="1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30.09.2016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30.09.2016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30.09.2016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30.09.2016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30.09.2016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30.09.2016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30.09.2016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30.09.2016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30.09.2016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30.09.2016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30.09.2016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30.09.2016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30.09.2016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30.09.2016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30.09.2016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30.09.2016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30.09.2016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30.09.2016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30.09.2016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-71</v>
      </c>
    </row>
    <row r="378" spans="1:8" ht="1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30.09.2016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135</v>
      </c>
    </row>
    <row r="379" spans="1:8" ht="1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30.09.2016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30.09.2016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135</v>
      </c>
    </row>
    <row r="381" spans="1:8" ht="1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30.09.2016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30.09.2016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30.09.2016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30.09.2016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30.09.2016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30.09.2016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30.09.2016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30.09.2016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30.09.2016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30.09.2016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-71</v>
      </c>
    </row>
    <row r="391" spans="1:8" ht="1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30.09.2016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30.09.2016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30.09.2016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-71</v>
      </c>
    </row>
    <row r="394" spans="1:8" ht="1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30.09.2016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30.09.2016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30.09.2016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30.09.2016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30.09.2016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30.09.2016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30.09.2016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30.09.2016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30.09.2016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30.09.2016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30.09.2016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30.09.2016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30.09.2016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30.09.2016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30.09.2016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30.09.2016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30.09.2016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30.09.2016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30.09.2016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30.09.2016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30.09.2016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30.09.2016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30.09.2016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1961</v>
      </c>
    </row>
    <row r="417" spans="1:8" ht="1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30.09.2016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30.09.2016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30.09.2016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30.09.2016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1961</v>
      </c>
    </row>
    <row r="421" spans="1:8" ht="1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30.09.2016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-71</v>
      </c>
    </row>
    <row r="422" spans="1:8" ht="1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30.09.2016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-964</v>
      </c>
    </row>
    <row r="423" spans="1:8" ht="1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30.09.2016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-964</v>
      </c>
    </row>
    <row r="424" spans="1:8" ht="1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30.09.2016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30.09.2016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30.09.2016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30.09.2016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30.09.2016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30.09.2016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30.09.2016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30.09.2016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30.09.2016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30.09.2016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30.09.2016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926</v>
      </c>
    </row>
    <row r="435" spans="1:8" ht="1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30.09.2016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30.09.2016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30.09.2016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926</v>
      </c>
    </row>
    <row r="438" spans="1:8" ht="1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30.09.2016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30.09.2016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30.09.2016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30.09.2016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30.09.2016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30.09.2016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30.09.2016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30.09.2016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30.09.2016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30.09.2016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30.09.2016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30.09.2016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30.09.2016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30.09.2016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30.09.2016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30.09.2016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30.09.2016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30.09.2016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30.09.2016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30.09.2016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30.09.2016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30.09.2016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30.09.2016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30.09.2016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30.09.2016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30.09.2016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30.09.2016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30.09.2016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30.09.2016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30.09.2016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30.09.2016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30.09.2016</v>
      </c>
      <c r="D470" s="105" t="s">
        <v>547</v>
      </c>
      <c r="E470" s="496">
        <v>1</v>
      </c>
      <c r="F470" s="105" t="s">
        <v>546</v>
      </c>
      <c r="H470" s="105">
        <f>'Справка 6'!D20</f>
        <v>2207</v>
      </c>
    </row>
    <row r="471" spans="1:8" ht="1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30.09.2016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30.09.2016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30.09.2016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30.09.2016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30.09.2016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30.09.2016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30.09.2016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30.09.2016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30.09.2016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30.09.2016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30.09.2016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30.09.2016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30.09.2016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30.09.2016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30.09.2016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30.09.2016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30.09.2016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30.09.2016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30.09.2016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30.09.2016</v>
      </c>
      <c r="D490" s="105" t="s">
        <v>583</v>
      </c>
      <c r="E490" s="496">
        <v>1</v>
      </c>
      <c r="F490" s="105" t="s">
        <v>582</v>
      </c>
      <c r="H490" s="105">
        <f>'Справка 6'!D42</f>
        <v>2228</v>
      </c>
    </row>
    <row r="491" spans="1:8" ht="1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30.09.2016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30.09.2016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30.09.2016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30.09.2016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30.09.2016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30.09.2016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30.09.2016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30.09.2016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30.09.2016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30.09.2016</v>
      </c>
      <c r="D500" s="105" t="s">
        <v>547</v>
      </c>
      <c r="E500" s="496">
        <v>2</v>
      </c>
      <c r="F500" s="105" t="s">
        <v>546</v>
      </c>
      <c r="H500" s="105">
        <f>'Справка 6'!E20</f>
        <v>21</v>
      </c>
    </row>
    <row r="501" spans="1:8" ht="1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30.09.2016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30.09.2016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30.09.2016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30.09.2016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30.09.2016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30.09.2016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30.09.2016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30.09.2016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30.09.2016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30.09.2016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30.09.2016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30.09.2016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30.09.2016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30.09.2016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30.09.2016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30.09.2016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30.09.2016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30.09.2016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30.09.2016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30.09.2016</v>
      </c>
      <c r="D520" s="105" t="s">
        <v>583</v>
      </c>
      <c r="E520" s="496">
        <v>2</v>
      </c>
      <c r="F520" s="105" t="s">
        <v>582</v>
      </c>
      <c r="H520" s="105">
        <f>'Справка 6'!E42</f>
        <v>21</v>
      </c>
    </row>
    <row r="521" spans="1:8" ht="1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30.09.2016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30.09.2016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30.09.2016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30.09.2016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30.09.2016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30.09.2016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30.09.2016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30.09.2016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30.09.2016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30.09.2016</v>
      </c>
      <c r="D530" s="105" t="s">
        <v>547</v>
      </c>
      <c r="E530" s="496">
        <v>3</v>
      </c>
      <c r="F530" s="105" t="s">
        <v>546</v>
      </c>
      <c r="H530" s="105">
        <f>'Справка 6'!F20</f>
        <v>486</v>
      </c>
    </row>
    <row r="531" spans="1:8" ht="1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30.09.2016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30.09.2016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30.09.2016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30.09.2016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30.09.2016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30.09.2016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30.09.2016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30.09.2016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30.09.2016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30.09.2016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30.09.2016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30.09.2016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30.09.2016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30.09.2016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30.09.2016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30.09.2016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30.09.2016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30.09.2016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30.09.2016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30.09.2016</v>
      </c>
      <c r="D550" s="105" t="s">
        <v>583</v>
      </c>
      <c r="E550" s="496">
        <v>3</v>
      </c>
      <c r="F550" s="105" t="s">
        <v>582</v>
      </c>
      <c r="H550" s="105">
        <f>'Справка 6'!F42</f>
        <v>486</v>
      </c>
    </row>
    <row r="551" spans="1:8" ht="1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30.09.2016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30.09.2016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30.09.2016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30.09.2016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30.09.2016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30.09.2016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30.09.2016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30.09.2016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30.09.2016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30.09.2016</v>
      </c>
      <c r="D560" s="105" t="s">
        <v>547</v>
      </c>
      <c r="E560" s="496">
        <v>4</v>
      </c>
      <c r="F560" s="105" t="s">
        <v>546</v>
      </c>
      <c r="H560" s="105">
        <f>'Справка 6'!G20</f>
        <v>1742</v>
      </c>
    </row>
    <row r="561" spans="1:8" ht="1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30.09.2016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30.09.2016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30.09.2016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30.09.2016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30.09.2016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30.09.2016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30.09.2016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30.09.2016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30.09.2016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30.09.2016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30.09.2016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30.09.2016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30.09.2016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30.09.2016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30.09.2016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30.09.2016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30.09.2016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30.09.2016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30.09.2016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30.09.2016</v>
      </c>
      <c r="D580" s="105" t="s">
        <v>583</v>
      </c>
      <c r="E580" s="496">
        <v>4</v>
      </c>
      <c r="F580" s="105" t="s">
        <v>582</v>
      </c>
      <c r="H580" s="105">
        <f>'Справка 6'!G42</f>
        <v>1763</v>
      </c>
    </row>
    <row r="581" spans="1:8" ht="1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30.09.2016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30.09.2016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30.09.2016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30.09.2016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30.09.2016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30.09.2016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30.09.2016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30.09.2016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30.09.2016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30.09.2016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30.09.2016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30.09.2016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30.09.2016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30.09.2016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30.09.2016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30.09.2016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30.09.2016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30.09.2016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30.09.2016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30.09.2016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30.09.2016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30.09.2016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30.09.2016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30.09.2016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30.09.2016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30.09.2016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30.09.2016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30.09.2016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30.09.2016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30.09.2016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30.09.2016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30.09.2016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30.09.2016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30.09.2016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30.09.2016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30.09.2016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30.09.2016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30.09.2016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30.09.2016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30.09.2016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30.09.2016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30.09.2016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30.09.2016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30.09.2016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30.09.2016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30.09.2016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30.09.2016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30.09.2016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30.09.2016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30.09.2016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30.09.2016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30.09.2016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30.09.2016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30.09.2016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30.09.2016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30.09.2016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30.09.2016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30.09.2016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30.09.2016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30.09.2016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30.09.2016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30.09.2016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30.09.2016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30.09.2016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30.09.2016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30.09.2016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30.09.2016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30.09.2016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30.09.2016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30.09.2016</v>
      </c>
      <c r="D650" s="105" t="s">
        <v>547</v>
      </c>
      <c r="E650" s="496">
        <v>7</v>
      </c>
      <c r="F650" s="105" t="s">
        <v>546</v>
      </c>
      <c r="H650" s="105">
        <f>'Справка 6'!J20</f>
        <v>1742</v>
      </c>
    </row>
    <row r="651" spans="1:8" ht="1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30.09.2016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30.09.2016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30.09.2016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30.09.2016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30.09.2016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30.09.2016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30.09.2016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30.09.2016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30.09.2016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30.09.2016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30.09.2016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30.09.2016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30.09.2016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30.09.2016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30.09.2016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30.09.2016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30.09.2016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30.09.2016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30.09.2016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30.09.2016</v>
      </c>
      <c r="D670" s="105" t="s">
        <v>583</v>
      </c>
      <c r="E670" s="496">
        <v>7</v>
      </c>
      <c r="F670" s="105" t="s">
        <v>582</v>
      </c>
      <c r="H670" s="105">
        <f>'Справка 6'!J42</f>
        <v>1763</v>
      </c>
    </row>
    <row r="671" spans="1:8" ht="1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30.09.2016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30.09.2016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30.09.2016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30.09.2016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30.09.2016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30.09.2016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30.09.2016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30.09.2016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30.09.2016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30.09.2016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30.09.2016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30.09.2016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30.09.2016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30.09.2016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30.09.2016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30.09.2016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30.09.2016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30.09.2016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30.09.2016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30.09.2016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30.09.2016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30.09.2016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30.09.2016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30.09.2016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30.09.2016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30.09.2016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30.09.2016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30.09.2016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30.09.2016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30.09.2016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30.09.2016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30.09.2016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30.09.2016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30.09.2016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30.09.2016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30.09.2016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30.09.2016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30.09.2016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30.09.2016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30.09.2016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30.09.2016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30.09.2016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30.09.2016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30.09.2016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30.09.2016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30.09.2016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30.09.2016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30.09.2016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30.09.2016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30.09.2016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30.09.2016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30.09.2016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30.09.2016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30.09.2016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30.09.2016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30.09.2016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30.09.2016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30.09.2016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30.09.2016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30.09.2016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30.09.2016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30.09.2016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30.09.2016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30.09.2016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30.09.2016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30.09.2016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30.09.2016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30.09.2016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30.09.2016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30.09.2016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30.09.2016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30.09.2016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30.09.2016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30.09.2016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30.09.2016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30.09.2016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30.09.2016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30.09.2016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30.09.2016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30.09.2016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30.09.2016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30.09.2016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30.09.2016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30.09.2016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30.09.2016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30.09.2016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30.09.2016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30.09.2016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30.09.2016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30.09.2016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30.09.2016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30.09.2016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30.09.2016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30.09.2016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30.09.2016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30.09.2016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30.09.2016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30.09.2016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30.09.2016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30.09.2016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30.09.2016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30.09.2016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30.09.2016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30.09.2016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30.09.2016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30.09.2016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30.09.2016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30.09.2016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30.09.2016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30.09.2016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30.09.2016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30.09.2016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30.09.2016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30.09.2016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30.09.2016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30.09.2016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30.09.2016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30.09.2016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30.09.2016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30.09.2016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30.09.2016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30.09.2016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30.09.2016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30.09.2016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30.09.2016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30.09.2016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30.09.2016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30.09.2016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30.09.2016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30.09.2016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30.09.2016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30.09.2016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30.09.2016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30.09.2016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30.09.2016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30.09.2016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30.09.2016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30.09.2016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30.09.2016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30.09.2016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30.09.2016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30.09.2016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30.09.2016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30.09.2016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30.09.2016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30.09.2016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30.09.2016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30.09.2016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30.09.2016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30.09.2016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30.09.2016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30.09.2016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30.09.2016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30.09.2016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30.09.2016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30.09.2016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30.09.2016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30.09.2016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30.09.2016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30.09.2016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30.09.2016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30.09.2016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30.09.2016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30.09.2016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30.09.2016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30.09.2016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30.09.2016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30.09.2016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30.09.2016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30.09.2016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30.09.2016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30.09.2016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30.09.2016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30.09.2016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30.09.2016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30.09.2016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30.09.2016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30.09.2016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30.09.2016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30.09.2016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30.09.2016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30.09.2016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30.09.2016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30.09.2016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30.09.2016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30.09.2016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30.09.2016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30.09.2016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30.09.2016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30.09.2016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30.09.2016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30.09.2016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30.09.2016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30.09.2016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30.09.2016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30.09.2016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30.09.2016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30.09.2016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30.09.2016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30.09.2016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30.09.2016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30.09.2016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30.09.2016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30.09.2016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30.09.2016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30.09.2016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30.09.2016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30.09.2016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30.09.2016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30.09.2016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30.09.2016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30.09.2016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30.09.2016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30.09.2016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30.09.2016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30.09.2016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30.09.2016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30.09.2016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30.09.2016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30.09.2016</v>
      </c>
      <c r="D890" s="105" t="s">
        <v>547</v>
      </c>
      <c r="E890" s="496">
        <v>15</v>
      </c>
      <c r="F890" s="105" t="s">
        <v>546</v>
      </c>
      <c r="H890" s="105">
        <f>'Справка 6'!R20</f>
        <v>1742</v>
      </c>
    </row>
    <row r="891" spans="1:8" ht="1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30.09.2016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30.09.2016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30.09.2016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30.09.2016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30.09.2016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30.09.2016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30.09.2016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30.09.2016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30.09.2016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30.09.2016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30.09.2016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30.09.2016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30.09.2016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30.09.2016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30.09.2016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30.09.2016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30.09.2016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30.09.2016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30.09.2016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30.09.2016</v>
      </c>
      <c r="D910" s="105" t="s">
        <v>583</v>
      </c>
      <c r="E910" s="496">
        <v>15</v>
      </c>
      <c r="F910" s="105" t="s">
        <v>582</v>
      </c>
      <c r="H910" s="105">
        <f>'Справка 6'!R42</f>
        <v>1742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30.09.2016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30.09.2016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30.09.2016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30.09.2016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30.09.2016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30.09.2016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30.09.2016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30.09.2016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30.09.2016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30.09.2016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30.09.2016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30.09.2016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30.09.2016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30.09.2016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30.09.2016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30.09.2016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30.09.2016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30.09.2016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30.09.2016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30.09.2016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30.09.2016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30.09.2016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30.09.2016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30.09.2016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30.09.2016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30.09.2016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30.09.2016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30.09.2016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30.09.2016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30.09.2016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30.09.2016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30.09.2016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30.09.2016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30.09.2016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30.09.2016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30.09.2016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30.09.2016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30.09.2016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30.09.2016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30.09.2016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30.09.2016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30.09.2016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30.09.2016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30.09.2016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30.09.2016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30.09.2016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30.09.2016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30.09.2016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30.09.2016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30.09.2016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30.09.2016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30.09.2016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30.09.2016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30.09.2016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30.09.2016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30.09.2016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30.09.2016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30.09.2016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30.09.2016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30.09.2016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30.09.2016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30.09.2016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30.09.2016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30.09.2016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30.09.2016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30.09.2016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30.09.2016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30.09.2016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30.09.2016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30.09.2016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30.09.2016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30.09.2016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30.09.2016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30.09.2016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30.09.2016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30.09.2016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30.09.2016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30.09.2016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30.09.2016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30.09.2016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30.09.2016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30.09.2016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30.09.2016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30.09.2016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30.09.2016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30.09.2016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30.09.2016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30.09.2016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30.09.2016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30.09.2016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30.09.2016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30.09.2016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30.09.2016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30.09.2016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30.09.2016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30.09.2016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30.09.2016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30.09.2016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30.09.2016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30.09.2016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30.09.2016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30.09.2016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30.09.2016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30.09.2016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30.09.2016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30.09.2016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30.09.2016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30.09.2016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30.09.2016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30.09.2016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30.09.2016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30.09.2016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30.09.2016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67</v>
      </c>
    </row>
    <row r="1025" spans="1:8" ht="1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30.09.2016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67</v>
      </c>
    </row>
    <row r="1026" spans="1:8" ht="1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30.09.2016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30.09.2016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30.09.2016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30.09.2016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30.09.2016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30.09.2016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30.09.2016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30.09.2016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30.09.2016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30.09.2016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30.09.2016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30.09.2016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30.09.2016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</v>
      </c>
    </row>
    <row r="1039" spans="1:8" ht="1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30.09.2016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30.09.2016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30.09.2016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30.09.2016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30.09.2016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39</v>
      </c>
    </row>
    <row r="1044" spans="1:8" ht="1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30.09.2016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30.09.2016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30.09.2016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39</v>
      </c>
    </row>
    <row r="1047" spans="1:8" ht="1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30.09.2016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30.09.2016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833</v>
      </c>
    </row>
    <row r="1049" spans="1:8" ht="1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30.09.2016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939</v>
      </c>
    </row>
    <row r="1050" spans="1:8" ht="1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30.09.2016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939</v>
      </c>
    </row>
    <row r="1051" spans="1:8" ht="1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30.09.2016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30.09.2016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30.09.2016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30.09.2016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30.09.2016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30.09.2016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30.09.2016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30.09.2016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30.09.2016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30.09.2016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30.09.2016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30.09.2016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30.09.2016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30.09.2016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30.09.2016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30.09.2016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30.09.2016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67</v>
      </c>
    </row>
    <row r="1068" spans="1:8" ht="1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30.09.2016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67</v>
      </c>
    </row>
    <row r="1069" spans="1:8" ht="1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30.09.2016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30.09.2016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30.09.2016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30.09.2016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30.09.2016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30.09.2016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30.09.2016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30.09.2016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30.09.2016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30.09.2016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30.09.2016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30.09.2016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30.09.2016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</v>
      </c>
    </row>
    <row r="1082" spans="1:8" ht="1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30.09.2016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30.09.2016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30.09.2016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30.09.2016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30.09.2016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30.09.2016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30.09.2016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30.09.2016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39</v>
      </c>
    </row>
    <row r="1090" spans="1:8" ht="1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30.09.2016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30.09.2016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833</v>
      </c>
    </row>
    <row r="1092" spans="1:8" ht="1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30.09.2016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939</v>
      </c>
    </row>
    <row r="1093" spans="1:8" ht="1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30.09.2016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939</v>
      </c>
    </row>
    <row r="1094" spans="1:8" ht="1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30.09.2016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30.09.2016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30.09.2016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30.09.2016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30.09.2016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30.09.2016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30.09.2016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30.09.2016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30.09.2016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30.09.2016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30.09.2016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30.09.2016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30.09.2016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30.09.2016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30.09.2016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30.09.2016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30.09.2016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30.09.2016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30.09.2016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30.09.2016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30.09.2016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30.09.2016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30.09.2016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30.09.2016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30.09.2016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30.09.2016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30.09.2016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30.09.2016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30.09.2016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30.09.2016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30.09.2016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30.09.2016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30.09.2016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30.09.2016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30.09.2016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30.09.2016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30.09.2016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30.09.2016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30.09.2016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30.09.2016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30.09.2016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30.09.2016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30.09.2016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30.09.2016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30.09.2016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30.09.2016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30.09.2016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30.09.2016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30.09.2016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30.09.2016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30.09.2016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30.09.2016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30.09.2016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30.09.2016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30.09.2016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30.09.2016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30.09.2016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30.09.2016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30.09.2016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30.09.2016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30.09.2016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30.09.2016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30.09.2016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30.09.2016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30.09.2016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30.09.2016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30.09.2016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30.09.2016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30.09.2016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30.09.2016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30.09.2016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30.09.2016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30.09.2016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30.09.2016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30.09.2016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30.09.2016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30.09.2016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30.09.2016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30.09.2016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30.09.2016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30.09.2016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30.09.2016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30.09.2016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30.09.2016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30.09.2016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30.09.2016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30.09.2016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30.09.2016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30.09.2016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30.09.2016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30.09.2016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30.09.2016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30.09.2016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30.09.2016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30.09.2016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30.09.2016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30.09.2016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30.09.2016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30.09.2016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30.09.2016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30.09.2016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30.09.2016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30.09.2016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30.09.2016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30.09.2016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30.09.2016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30.09.2016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30.09.2016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30.09.2016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30.09.2016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30.09.2016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30.09.2016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30.09.2016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30.09.2016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30.09.2016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30.09.2016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30.09.2016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30.09.2016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30.09.2016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30.09.2016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30.09.2016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30.09.2016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30.09.2016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30.09.2016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30.09.2016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30.09.2016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30.09.2016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30.09.2016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30.09.2016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30.09.2016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30.09.2016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30.09.2016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30.09.2016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30.09.2016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30.09.2016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30.09.2016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30.09.2016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30.09.2016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30.09.2016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30.09.2016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30.09.2016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30.09.2016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30.09.2016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30.09.2016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30.09.2016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30.09.2016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30.09.2016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30.09.2016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30.09.2016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30.09.2016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30.09.2016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30.09.2016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30.09.2016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30.09.2016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30.09.2016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30.09.2016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30.09.2016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30.09.2016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30.09.2016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30.09.2016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30.09.2016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30.09.2016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30.09.2016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30.09.2016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30.09.2016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30.09.2016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30.09.2016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30.09.2016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30.09.2016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30.09.2016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30.09.2016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30.09.2016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30.09.2016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30.09.2016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30.09.2016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30.09.2016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30.09.2016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30.09.2016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30.09.2016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30.09.2016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30.09.2016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30.09.2016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30.09.2016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30.09.2016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30.09.2016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30.09.2016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30.09.2016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30.09.2016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30.09.2016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30.09.2016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30.09.2016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30.09.2016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30.09.2016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30.09.2016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30.09.2016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30.09.2016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30.09.2016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30.09.2016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30.09.2016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30.09.2016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30.09.2016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30.09.2016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30.09.2016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30.09.2016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30.09.2016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30.09.2016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30.09.2016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30.09.2016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30.09.2016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30.09.2016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30.09.2016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30.09.2016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30.09.2016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30.09.2016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30.09.2016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30.09.2016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30.09.2016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30.09.2016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30.09.2016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30.09.2016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30.09.2016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30.09.2016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30.09.2016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30.09.2016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30.09.2016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30.09.2016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30.09.2016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30.09.2016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30.09.2016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30.09.2016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30.09.2016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30.09.2016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30.09.2016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30.09.2016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30.09.2016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30.09.2016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30.09.2016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30.09.2016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30.09.2016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30.09.2016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1742</v>
      </c>
      <c r="D21" s="477">
        <v>2207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239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239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240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-135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-135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1206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-71</v>
      </c>
      <c r="H34" s="598">
        <f>H28+H32+H33</f>
        <v>1071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926</v>
      </c>
      <c r="H37" s="600">
        <f>H26+H18+H34</f>
        <v>1961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1742</v>
      </c>
      <c r="D56" s="602">
        <f>D20+D21+D22+D28+D33+D46+D52+D54+D55</f>
        <v>2207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106</v>
      </c>
      <c r="H61" s="596">
        <f>SUM(H62:H68)</f>
        <v>63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67</v>
      </c>
      <c r="H62" s="196">
        <v>60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39</v>
      </c>
      <c r="H68" s="196">
        <v>1</v>
      </c>
    </row>
    <row r="69" spans="1:8" ht="15">
      <c r="A69" s="89" t="s">
        <v>210</v>
      </c>
      <c r="B69" s="91" t="s">
        <v>211</v>
      </c>
      <c r="C69" s="197">
        <v>1</v>
      </c>
      <c r="D69" s="196">
        <v>1</v>
      </c>
      <c r="E69" s="201" t="s">
        <v>79</v>
      </c>
      <c r="F69" s="93" t="s">
        <v>216</v>
      </c>
      <c r="G69" s="197">
        <v>833</v>
      </c>
      <c r="H69" s="196">
        <v>304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939</v>
      </c>
      <c r="H71" s="598">
        <f>H59+H60+H61+H69+H70</f>
        <v>367</v>
      </c>
    </row>
    <row r="72" spans="1:8" ht="1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939</v>
      </c>
      <c r="H79" s="600">
        <f>H71+H73+H75+H77</f>
        <v>367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</v>
      </c>
      <c r="D89" s="196">
        <v>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123</v>
      </c>
      <c r="D94" s="602">
        <f>D65+D76+D85+D92+D93</f>
        <v>121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1865</v>
      </c>
      <c r="D95" s="604">
        <f>D94+D56</f>
        <v>2328</v>
      </c>
      <c r="E95" s="229" t="s">
        <v>942</v>
      </c>
      <c r="F95" s="489" t="s">
        <v>268</v>
      </c>
      <c r="G95" s="603">
        <f>G37+G40+G56+G79</f>
        <v>1865</v>
      </c>
      <c r="H95" s="604">
        <f>H37+H40+H56+H79</f>
        <v>2328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 t="str">
        <f>pdeReportingDate</f>
        <v>21.10.2016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44</v>
      </c>
      <c r="D13" s="317">
        <v>44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>
        <v>466</v>
      </c>
      <c r="H15" s="317">
        <v>1506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466</v>
      </c>
      <c r="H16" s="629">
        <f>SUM(H12:H15)</f>
        <v>1506</v>
      </c>
    </row>
    <row r="17" spans="1:8" ht="30.75">
      <c r="A17" s="194" t="s">
        <v>293</v>
      </c>
      <c r="B17" s="190" t="s">
        <v>294</v>
      </c>
      <c r="C17" s="316">
        <v>486</v>
      </c>
      <c r="D17" s="317">
        <v>451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536</v>
      </c>
      <c r="D22" s="629">
        <f>SUM(D12:D18)+D19</f>
        <v>504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537</v>
      </c>
      <c r="D31" s="635">
        <f>D29+D22</f>
        <v>505</v>
      </c>
      <c r="E31" s="251" t="s">
        <v>824</v>
      </c>
      <c r="F31" s="266" t="s">
        <v>331</v>
      </c>
      <c r="G31" s="253">
        <f>G16+G18+G27</f>
        <v>466</v>
      </c>
      <c r="H31" s="254">
        <f>H16+H18+H27</f>
        <v>1506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1001</v>
      </c>
      <c r="E33" s="233" t="s">
        <v>334</v>
      </c>
      <c r="F33" s="238" t="s">
        <v>335</v>
      </c>
      <c r="G33" s="628">
        <f>IF((C31-G31)&gt;0,C31-G31,0)</f>
        <v>71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537</v>
      </c>
      <c r="D36" s="637">
        <f>D31-D34+D35</f>
        <v>505</v>
      </c>
      <c r="E36" s="262" t="s">
        <v>346</v>
      </c>
      <c r="F36" s="256" t="s">
        <v>347</v>
      </c>
      <c r="G36" s="267">
        <f>G35-G34+G31</f>
        <v>466</v>
      </c>
      <c r="H36" s="268">
        <f>H35-H34+H31</f>
        <v>1506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1001</v>
      </c>
      <c r="E37" s="261" t="s">
        <v>350</v>
      </c>
      <c r="F37" s="266" t="s">
        <v>351</v>
      </c>
      <c r="G37" s="253">
        <f>IF((C36-G36)&gt;0,C36-G36,0)</f>
        <v>71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1001</v>
      </c>
      <c r="E42" s="247" t="s">
        <v>362</v>
      </c>
      <c r="F42" s="195" t="s">
        <v>363</v>
      </c>
      <c r="G42" s="241">
        <f>IF(G37&gt;0,IF(C38+G37&lt;0,0,C38+G37),IF(C37-C38&lt;0,C38-C37,0))</f>
        <v>71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1001</v>
      </c>
      <c r="E44" s="262" t="s">
        <v>369</v>
      </c>
      <c r="F44" s="269" t="s">
        <v>370</v>
      </c>
      <c r="G44" s="267">
        <f>IF(C42=0,IF(G42-G43&gt;0,G42-G43+C43,0),IF(C42-C43&lt;0,C43-C42+G43,0))</f>
        <v>71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537</v>
      </c>
      <c r="D45" s="631">
        <f>D36+D38+D42</f>
        <v>1506</v>
      </c>
      <c r="E45" s="270" t="s">
        <v>373</v>
      </c>
      <c r="F45" s="272" t="s">
        <v>374</v>
      </c>
      <c r="G45" s="630">
        <f>G42+G36</f>
        <v>537</v>
      </c>
      <c r="H45" s="631">
        <f>H42+H36</f>
        <v>1506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 t="str">
        <f>pdeReportingDate</f>
        <v>21.10.2016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40</v>
      </c>
      <c r="D11" s="196">
        <v>47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-43</v>
      </c>
      <c r="D12" s="196">
        <v>-48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-106</v>
      </c>
      <c r="D15" s="196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-114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-21</v>
      </c>
      <c r="D23" s="196">
        <v>-165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519</v>
      </c>
      <c r="D24" s="196">
        <v>1815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498</v>
      </c>
      <c r="D33" s="659">
        <f>SUM(D23:D32)</f>
        <v>1650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-383</v>
      </c>
      <c r="D41" s="196">
        <v>-149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-383</v>
      </c>
      <c r="D43" s="661">
        <f>SUM(D35:D42)</f>
        <v>-149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1470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1590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 t="str">
        <f>pdeReportingDate</f>
        <v>21.10.2016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239</v>
      </c>
      <c r="G13" s="584">
        <f>'1-Баланс'!H24</f>
        <v>0</v>
      </c>
      <c r="H13" s="585"/>
      <c r="I13" s="584">
        <f>'1-Баланс'!H29+'1-Баланс'!H32</f>
        <v>1206</v>
      </c>
      <c r="J13" s="584">
        <f>'1-Баланс'!H30+'1-Баланс'!H33</f>
        <v>-135</v>
      </c>
      <c r="K13" s="585"/>
      <c r="L13" s="584">
        <f>SUM(C13:K13)</f>
        <v>1961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239</v>
      </c>
      <c r="G17" s="653">
        <f t="shared" si="2"/>
        <v>0</v>
      </c>
      <c r="H17" s="653">
        <f t="shared" si="2"/>
        <v>0</v>
      </c>
      <c r="I17" s="653">
        <f t="shared" si="2"/>
        <v>1206</v>
      </c>
      <c r="J17" s="653">
        <f t="shared" si="2"/>
        <v>-135</v>
      </c>
      <c r="K17" s="653">
        <f t="shared" si="2"/>
        <v>0</v>
      </c>
      <c r="L17" s="584">
        <f t="shared" si="1"/>
        <v>1961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-71</v>
      </c>
      <c r="K18" s="585"/>
      <c r="L18" s="584">
        <f t="shared" si="1"/>
        <v>-71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107</v>
      </c>
      <c r="G19" s="168">
        <f t="shared" si="3"/>
        <v>0</v>
      </c>
      <c r="H19" s="168">
        <f t="shared" si="3"/>
        <v>0</v>
      </c>
      <c r="I19" s="168">
        <f t="shared" si="3"/>
        <v>-1206</v>
      </c>
      <c r="J19" s="168">
        <f>J20+J21</f>
        <v>135</v>
      </c>
      <c r="K19" s="168">
        <f t="shared" si="3"/>
        <v>0</v>
      </c>
      <c r="L19" s="584">
        <f t="shared" si="1"/>
        <v>-964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-964</v>
      </c>
      <c r="J20" s="316"/>
      <c r="K20" s="316"/>
      <c r="L20" s="584">
        <f>SUM(C20:K20)</f>
        <v>-964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107</v>
      </c>
      <c r="G21" s="316"/>
      <c r="H21" s="316"/>
      <c r="I21" s="316">
        <v>-242</v>
      </c>
      <c r="J21" s="316">
        <v>135</v>
      </c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-71</v>
      </c>
      <c r="K31" s="653">
        <f t="shared" si="6"/>
        <v>0</v>
      </c>
      <c r="L31" s="584">
        <f t="shared" si="1"/>
        <v>926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-71</v>
      </c>
      <c r="K34" s="587">
        <f t="shared" si="7"/>
        <v>0</v>
      </c>
      <c r="L34" s="651">
        <f t="shared" si="1"/>
        <v>926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 t="str">
        <f>pdeReportingDate</f>
        <v>21.10.2016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 t="str">
        <f>pdeReportingDate</f>
        <v>21.10.2016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2207</v>
      </c>
      <c r="E20" s="328">
        <v>21</v>
      </c>
      <c r="F20" s="328">
        <v>486</v>
      </c>
      <c r="G20" s="329">
        <f t="shared" si="2"/>
        <v>1742</v>
      </c>
      <c r="H20" s="328"/>
      <c r="I20" s="328"/>
      <c r="J20" s="329">
        <f t="shared" si="3"/>
        <v>1742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1742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2228</v>
      </c>
      <c r="E42" s="349">
        <f>E19+E20+E21+E27+E40+E41</f>
        <v>21</v>
      </c>
      <c r="F42" s="349">
        <f aca="true" t="shared" si="11" ref="F42:R42">F19+F20+F21+F27+F40+F41</f>
        <v>486</v>
      </c>
      <c r="G42" s="349">
        <f t="shared" si="11"/>
        <v>1763</v>
      </c>
      <c r="H42" s="349">
        <f t="shared" si="11"/>
        <v>0</v>
      </c>
      <c r="I42" s="349">
        <f t="shared" si="11"/>
        <v>0</v>
      </c>
      <c r="J42" s="349">
        <f t="shared" si="11"/>
        <v>1763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1742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 t="str">
        <f>pdeReportingDate</f>
        <v>21.10.2016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67</v>
      </c>
      <c r="D73" s="137">
        <f>SUM(D74:D76)</f>
        <v>67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67</v>
      </c>
      <c r="D74" s="197">
        <v>67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39</v>
      </c>
      <c r="D87" s="134">
        <f>SUM(D88:D92)+D96</f>
        <v>39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39</v>
      </c>
      <c r="D95" s="197">
        <v>39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833</v>
      </c>
      <c r="D97" s="197">
        <v>833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939</v>
      </c>
      <c r="D98" s="433">
        <f>D87+D82+D77+D73+D97</f>
        <v>939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939</v>
      </c>
      <c r="D99" s="427">
        <f>D98+D70+D68</f>
        <v>939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 t="str">
        <f>pdeReportingDate</f>
        <v>21.10.2016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 t="str">
        <f>pdeReportingDate</f>
        <v>21.10.2016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Bozhana Yordanova</cp:lastModifiedBy>
  <cp:lastPrinted>2016-09-14T10:20:26Z</cp:lastPrinted>
  <dcterms:created xsi:type="dcterms:W3CDTF">2006-09-16T00:00:00Z</dcterms:created>
  <dcterms:modified xsi:type="dcterms:W3CDTF">2017-01-25T14:23:22Z</dcterms:modified>
  <cp:category/>
  <cp:version/>
  <cp:contentType/>
  <cp:contentStatus/>
</cp:coreProperties>
</file>