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<sst xmlns="http://schemas.openxmlformats.org/spreadsheetml/2006/main" count="1992" uniqueCount="690">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</sst>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43555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43572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43555</v>
      </c>
    </row>
    <row r="11" spans="1:2" ht="15.75">
      <c r="A11" s="7" t="s">
        <v>668</v>
      </c>
      <c r="B11" s="356">
        <v>43572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D12" sqref="D1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42</v>
      </c>
      <c r="D14" s="137">
        <v>30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13</v>
      </c>
      <c r="D16" s="137">
        <v>14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>
        <v>7</v>
      </c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64</v>
      </c>
      <c r="D20" s="376">
        <f>SUM(D12:D19)</f>
        <v>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206</v>
      </c>
      <c r="H28" s="374">
        <f>SUM(H29:H31)</f>
        <v>202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206</v>
      </c>
      <c r="H29" s="137">
        <v>202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</v>
      </c>
      <c r="H32" s="137">
        <v>4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209</v>
      </c>
      <c r="H34" s="376">
        <f>H28+H32+H33</f>
        <v>206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214</v>
      </c>
      <c r="H37" s="378">
        <f>H26+H18+H34</f>
        <v>211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35</v>
      </c>
      <c r="H44" s="137">
        <v>35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160</v>
      </c>
      <c r="H49" s="137">
        <v>164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195</v>
      </c>
      <c r="H50" s="374">
        <f>SUM(H44:H49)</f>
        <v>199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64</v>
      </c>
      <c r="D56" s="380">
        <f>D20+D21+D22+D28+D33+D46+D52+D54+D55</f>
        <v>50</v>
      </c>
      <c r="E56" s="87" t="s">
        <v>557</v>
      </c>
      <c r="F56" s="86" t="s">
        <v>172</v>
      </c>
      <c r="G56" s="377">
        <f>G50+G52+G53+G54+G55</f>
        <v>195</v>
      </c>
      <c r="H56" s="378">
        <f>H50+H52+H53+H54+H55</f>
        <v>199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671</v>
      </c>
      <c r="H61" s="374">
        <f>SUM(H62:H68)</f>
        <v>428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547</v>
      </c>
      <c r="H64" s="137">
        <v>286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12</v>
      </c>
      <c r="H65" s="137">
        <v>70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47</v>
      </c>
      <c r="H66" s="137">
        <v>47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11</v>
      </c>
      <c r="H67" s="137">
        <v>11</v>
      </c>
    </row>
    <row r="68" spans="1:8" ht="15.75">
      <c r="A68" s="76" t="s">
        <v>206</v>
      </c>
      <c r="B68" s="78" t="s">
        <v>207</v>
      </c>
      <c r="C68" s="138">
        <v>31</v>
      </c>
      <c r="D68" s="137">
        <v>123</v>
      </c>
      <c r="E68" s="76" t="s">
        <v>212</v>
      </c>
      <c r="F68" s="80" t="s">
        <v>213</v>
      </c>
      <c r="G68" s="138">
        <v>20</v>
      </c>
      <c r="H68" s="137">
        <v>14</v>
      </c>
    </row>
    <row r="69" spans="1:8" ht="15.75">
      <c r="A69" s="76" t="s">
        <v>210</v>
      </c>
      <c r="B69" s="78" t="s">
        <v>211</v>
      </c>
      <c r="C69" s="138">
        <v>768</v>
      </c>
      <c r="D69" s="137">
        <v>294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109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671</v>
      </c>
      <c r="H71" s="376">
        <f>H59+H60+H61+H69+H70</f>
        <v>428</v>
      </c>
    </row>
    <row r="72" spans="1:8" ht="15.75">
      <c r="A72" s="76" t="s">
        <v>221</v>
      </c>
      <c r="B72" s="78" t="s">
        <v>222</v>
      </c>
      <c r="C72" s="138">
        <v>172</v>
      </c>
      <c r="D72" s="137">
        <v>172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>
        <v>2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973</v>
      </c>
      <c r="D76" s="376">
        <f>SUM(D68:D75)</f>
        <v>698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671</v>
      </c>
      <c r="H79" s="378">
        <f>H71+H73+H75+H77</f>
        <v>428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35</v>
      </c>
      <c r="D88" s="137">
        <v>31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8</v>
      </c>
      <c r="D89" s="137">
        <v>59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43</v>
      </c>
      <c r="D92" s="376">
        <f>SUM(D88:D91)</f>
        <v>90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1016</v>
      </c>
      <c r="D94" s="380">
        <f>D65+D76+D85+D92+D93</f>
        <v>788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1080</v>
      </c>
      <c r="D95" s="382">
        <f>D94+D56</f>
        <v>838</v>
      </c>
      <c r="E95" s="169" t="s">
        <v>635</v>
      </c>
      <c r="F95" s="280" t="s">
        <v>268</v>
      </c>
      <c r="G95" s="381">
        <f>G37+G40+G56+G79</f>
        <v>1080</v>
      </c>
      <c r="H95" s="382">
        <f>H37+H40+H56+H79</f>
        <v>838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43572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34" sqref="C3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184</v>
      </c>
      <c r="D12" s="257">
        <v>155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724</v>
      </c>
      <c r="D13" s="257">
        <v>822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104</v>
      </c>
      <c r="D15" s="257">
        <v>77</v>
      </c>
      <c r="E15" s="185" t="s">
        <v>79</v>
      </c>
      <c r="F15" s="180" t="s">
        <v>289</v>
      </c>
      <c r="G15" s="256">
        <v>1055</v>
      </c>
      <c r="H15" s="257">
        <v>1092</v>
      </c>
    </row>
    <row r="16" spans="1:8" ht="15.75">
      <c r="A16" s="135" t="s">
        <v>290</v>
      </c>
      <c r="B16" s="131" t="s">
        <v>291</v>
      </c>
      <c r="C16" s="256">
        <v>21</v>
      </c>
      <c r="D16" s="257">
        <v>14</v>
      </c>
      <c r="E16" s="176" t="s">
        <v>52</v>
      </c>
      <c r="F16" s="204" t="s">
        <v>292</v>
      </c>
      <c r="G16" s="406">
        <f>SUM(G12:G15)</f>
        <v>1055</v>
      </c>
      <c r="H16" s="407">
        <f>SUM(H12:H15)</f>
        <v>1092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14</v>
      </c>
      <c r="D19" s="257">
        <v>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1052</v>
      </c>
      <c r="D22" s="407">
        <f>SUM(D12:D18)+D19</f>
        <v>1086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1052</v>
      </c>
      <c r="D31" s="413">
        <f>D29+D22</f>
        <v>1087</v>
      </c>
      <c r="E31" s="191" t="s">
        <v>548</v>
      </c>
      <c r="F31" s="206" t="s">
        <v>331</v>
      </c>
      <c r="G31" s="193">
        <f>G16+G18+G27</f>
        <v>1055</v>
      </c>
      <c r="H31" s="194">
        <f>H16+H18+H27</f>
        <v>1092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</v>
      </c>
      <c r="D33" s="184">
        <f>IF((H31-D31)&gt;0,H31-D31,0)</f>
        <v>5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1052</v>
      </c>
      <c r="D36" s="415">
        <f>D31-D34+D35</f>
        <v>1087</v>
      </c>
      <c r="E36" s="202" t="s">
        <v>346</v>
      </c>
      <c r="F36" s="196" t="s">
        <v>347</v>
      </c>
      <c r="G36" s="207">
        <f>G35-G34+G31</f>
        <v>1055</v>
      </c>
      <c r="H36" s="208">
        <f>H35-H34+H31</f>
        <v>1092</v>
      </c>
    </row>
    <row r="37" spans="1:8" ht="15.75">
      <c r="A37" s="201" t="s">
        <v>348</v>
      </c>
      <c r="B37" s="171" t="s">
        <v>349</v>
      </c>
      <c r="C37" s="412">
        <f>IF((G36-C36)&gt;0,G36-C36,0)</f>
        <v>3</v>
      </c>
      <c r="D37" s="413">
        <f>IF((H36-D36)&gt;0,H36-D36,0)</f>
        <v>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</v>
      </c>
      <c r="D42" s="184">
        <f>+IF((H36-D36-D38)&gt;0,H36-D36-D38,0)</f>
        <v>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</v>
      </c>
      <c r="D44" s="208">
        <f>IF(H42=0,IF(D42-D43&gt;0,D42-D43+H43,0),IF(H42-H43&lt;0,H43-H42+D42,0))</f>
        <v>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1055</v>
      </c>
      <c r="D45" s="409">
        <f>D36+D38+D42</f>
        <v>1092</v>
      </c>
      <c r="E45" s="210" t="s">
        <v>373</v>
      </c>
      <c r="F45" s="212" t="s">
        <v>374</v>
      </c>
      <c r="G45" s="408">
        <f>G42+G36</f>
        <v>1055</v>
      </c>
      <c r="H45" s="409">
        <f>H42+H36</f>
        <v>1092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43572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9" sqref="C1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833</v>
      </c>
      <c r="D11" s="137">
        <v>4271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-702</v>
      </c>
      <c r="D12" s="137">
        <v>-3716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-114</v>
      </c>
      <c r="D14" s="137">
        <v>-378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-46</v>
      </c>
      <c r="D15" s="137">
        <v>-135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40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-32</v>
      </c>
      <c r="D21" s="437">
        <f>SUM(D11:D20)</f>
        <v>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-15</v>
      </c>
      <c r="D23" s="137">
        <v>-33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4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-15</v>
      </c>
      <c r="D33" s="437">
        <f>SUM(D23:D32)</f>
        <v>-29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-47</v>
      </c>
      <c r="D44" s="247">
        <f>D43+D33+D21</f>
        <v>51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90</v>
      </c>
      <c r="D45" s="249">
        <v>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43</v>
      </c>
      <c r="D46" s="251">
        <f>D45+D44</f>
        <v>90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43</v>
      </c>
      <c r="D47" s="238">
        <v>90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43572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E19" sqref="E1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206</v>
      </c>
      <c r="J13" s="362">
        <f>'1-Баланс'!H30+'1-Баланс'!H33</f>
        <v>0</v>
      </c>
      <c r="K13" s="363"/>
      <c r="L13" s="362">
        <f>SUM(C13:K13)</f>
        <v>211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206</v>
      </c>
      <c r="J17" s="431">
        <f t="shared" si="2"/>
        <v>0</v>
      </c>
      <c r="K17" s="431">
        <f t="shared" si="2"/>
        <v>0</v>
      </c>
      <c r="L17" s="362">
        <f t="shared" si="1"/>
        <v>211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3</v>
      </c>
      <c r="J18" s="362">
        <f>+'1-Баланс'!G33</f>
        <v>0</v>
      </c>
      <c r="K18" s="363"/>
      <c r="L18" s="362">
        <f t="shared" si="1"/>
        <v>3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209</v>
      </c>
      <c r="J31" s="431">
        <f t="shared" si="6"/>
        <v>0</v>
      </c>
      <c r="K31" s="431">
        <f t="shared" si="6"/>
        <v>0</v>
      </c>
      <c r="L31" s="362">
        <f t="shared" si="1"/>
        <v>214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209</v>
      </c>
      <c r="J34" s="365">
        <f t="shared" si="7"/>
        <v>0</v>
      </c>
      <c r="K34" s="365">
        <f t="shared" si="7"/>
        <v>0</v>
      </c>
      <c r="L34" s="429">
        <f t="shared" si="1"/>
        <v>214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43572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E54" sqref="E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43572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01.01.2019 г. до 31.03.2019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1080</v>
      </c>
      <c r="D6" s="453">
        <f aca="true" t="shared" si="0" ref="D6:D15">C6-E6</f>
        <v>0</v>
      </c>
      <c r="E6" s="452">
        <f>'1-Баланс'!G95</f>
        <v>1080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214</v>
      </c>
      <c r="D7" s="453">
        <f t="shared" si="0"/>
        <v>209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3</v>
      </c>
      <c r="D8" s="453">
        <f t="shared" si="0"/>
        <v>0</v>
      </c>
      <c r="E8" s="452">
        <f>ABS('2-Отчет за доходите'!C44)-ABS('2-Отчет за доходите'!G44)</f>
        <v>3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90</v>
      </c>
      <c r="D9" s="453">
        <f t="shared" si="0"/>
        <v>0</v>
      </c>
      <c r="E9" s="452">
        <f>'3-Отчет за паричния поток'!C45</f>
        <v>90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43</v>
      </c>
      <c r="D10" s="453">
        <f t="shared" si="0"/>
        <v>0</v>
      </c>
      <c r="E10" s="452">
        <f>'3-Отчет за паричния поток'!C46</f>
        <v>43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214</v>
      </c>
      <c r="D11" s="453">
        <f t="shared" si="0"/>
        <v>0</v>
      </c>
      <c r="E11" s="452">
        <f>'4-Отчет за собствения капитал'!L34</f>
        <v>214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0.002843601895734597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0.014018691588785047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0.003464203233256351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0.002777777777777778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1.002851711026616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1.5141579731743666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1.5141579731743666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0.06408345752608048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0.06408345752608048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16.484375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0.9768518518518519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0.4767726161369193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4.046728971962617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0.8018518518518518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3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0.014018691588785047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0.007582938388625593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108.25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42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64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64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31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768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172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973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35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1016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1080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206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206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209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214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35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160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195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195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671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34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547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47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671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671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1080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184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724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104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1052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1052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1052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1055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1055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1055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1055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1055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1055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833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-702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-114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-46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-32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-15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-15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-47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90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43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43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206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206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209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209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211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211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214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214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2019-01-28T14:34:52Z</cp:lastPrinted>
  <dcterms:created xsi:type="dcterms:W3CDTF">2006-09-16T00:00:00Z</dcterms:created>
  <dcterms:modified xsi:type="dcterms:W3CDTF">2019-04-24T13:42:29Z</dcterms:modified>
  <cp:category/>
  <cp:version/>
  <cp:contentType/>
  <cp:contentStatus/>
</cp:coreProperties>
</file>