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<sst xmlns="http://schemas.openxmlformats.org/spreadsheetml/2006/main" count="4322" uniqueCount="1004">
  <si>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</si>
  <si>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</si>
  <si>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</si>
  <si>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</si>
  <si>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</si>
  <si>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</si>
  <si>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</si>
  <si>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</si>
  <si>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</si>
  <si>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</si>
  <si>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</si>
  <si>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</si>
  <si>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</si>
  <si>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</si>
  <si>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</si>
  <si>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</si>
  <si>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</si>
  <si>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</si>
  <si>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</si>
  <si>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</si>
  <si>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</si>
  <si>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</si>
  <si>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</si>
  <si>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</si>
  <si>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</si>
  <si>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</si>
  <si>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</si>
  <si>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</si>
  <si>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</si>
  <si>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</si>
  <si>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</si>
  <si>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</si>
  <si>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</si>
  <si>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</si>
  <si>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</si>
  <si>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</si>
  <si>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</si>
  <si>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</si>
  <si>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</si>
  <si>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</si>
  <si>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</si>
  <si>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</si>
  <si>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</si>
  <si>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</si>
  <si>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</si>
  <si>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</si>
  <si>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</si>
  <si>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</si>
  <si>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</si>
  <si>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</si>
  <si>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</si>
  <si>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</si>
  <si>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</si>
  <si>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</si>
  <si>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</si>
  <si>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</si>
  <si>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</si>
  <si>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</si>
  <si>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</si>
  <si>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</si>
  <si>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</si>
  <si>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</si>
  <si>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</si>
  <si>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</si>
  <si>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</si>
  <si>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</si>
  <si>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</si>
  <si>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</si>
  <si>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</si>
  <si>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</si>
  <si>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</si>
  <si>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</si>
  <si>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</si>
  <si>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</si>
  <si>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</si>
  <si>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</si>
  <si>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</si>
  <si>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</si>
  <si>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</si>
  <si>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</si>
  <si>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</si>
  <si>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</si>
  <si>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</si>
  <si>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</si>
  <si>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</si>
  <si>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</si>
  <si>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</si>
  <si>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</si>
  <si>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</si>
  <si>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</si>
  <si>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</si>
  <si>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</si>
  <si>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</si>
  <si>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</si>
  <si>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</si>
  <si>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</si>
  <si>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</si>
  <si>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</si>
  <si>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</si>
  <si>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</si>
  <si>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</si>
  <si>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</si>
  <si>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</si>
  <si>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</si>
  <si>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</si>
  <si>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</si>
  <si>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</si>
  <si>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</si>
  <si>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</si>
  <si>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</si>
  <si>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</si>
  <si>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</si>
  <si>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</si>
  <si>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</si>
  <si>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</si>
  <si>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</si>
  <si>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</si>
  <si>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</si>
  <si>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</si>
  <si>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</si>
  <si>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</si>
  <si>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</si>
  <si>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</si>
  <si>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</si>
  <si>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</si>
  <si>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</si>
  <si>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</si>
  <si>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</si>
  <si>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</si>
  <si>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</si>
  <si>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</si>
  <si>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</si>
  <si>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</si>
  <si>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</si>
  <si>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</si>
  <si>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</si>
  <si>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</si>
  <si>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</si>
  <si>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</si>
  <si>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</si>
  <si>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</si>
  <si>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</si>
  <si>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</si>
  <si>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</si>
  <si>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</si>
  <si>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</si>
  <si>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</si>
  <si>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</si>
  <si>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</si>
  <si>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</si>
  <si>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</si>
  <si>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</si>
  <si>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</si>
  <si>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</si>
  <si>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</si>
  <si>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</si>
  <si>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</si>
  <si>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</si>
  <si>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</si>
  <si>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</si>
  <si>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</si>
  <si>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</si>
  <si>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</si>
  <si>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</si>
  <si>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</si>
  <si>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</si>
  <si>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</si>
  <si>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</si>
  <si>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</si>
  <si>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</si>
  <si>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</si>
  <si>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</si>
  <si>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</si>
  <si>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</si>
  <si>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</si>
  <si>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</si>
  <si>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</si>
  <si>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</si>
  <si>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</si>
  <si>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</si>
  <si>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</si>
  <si>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</si>
  <si>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</si>
  <si>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</si>
  <si>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</si>
  <si>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</si>
  <si>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</si>
  <si>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</si>
  <si>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</si>
  <si>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</si>
  <si>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</si>
  <si>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</si>
  <si>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</si>
  <si>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</si>
  <si>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</si>
  <si>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</si>
  <si>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</si>
  <si>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</si>
  <si>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</si>
  <si>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</si>
  <si>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</si>
  <si>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</si>
  <si>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</si>
  <si>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</si>
  <si>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</si>
  <si>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</si>
  <si>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</si>
  <si>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</si>
  <si>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</si>
  <si>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</si>
  <si>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</si>
  <si>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</si>
  <si>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</si>
  <si>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</si>
  <si>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</si>
  <si>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</si>
  <si>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</si>
  <si>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</si>
  <si>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</si>
  <si>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</si>
  <si>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</si>
  <si>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</si>
  <si>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</si>
  <si>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</si>
  <si>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</si>
  <si>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</si>
  <si>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</si>
  <si>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</si>
  <si>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</si>
  <si>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</si>
  <si>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</si>
  <si>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</si>
  <si>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</si>
  <si>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</si>
  <si>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</si>
  <si>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</si>
  <si>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</si>
  <si>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</si>
  <si>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</si>
  <si>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</si>
  <si>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</si>
  <si>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</si>
  <si>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</si>
  <si>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</si>
  <si>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</si>
  <si>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</si>
  <si>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</si>
  <si>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</si>
  <si>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</si>
  <si>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</si>
  <si>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</si>
  <si>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</si>
  <si>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</si>
  <si>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</si>
  <si>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</si>
  <si>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</si>
  <si>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</si>
  <si>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</si>
  <si>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</si>
  <si>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</si>
  <si>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</si>
  <si>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</si>
  <si>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</si>
  <si>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</si>
  <si>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</si>
  <si>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</si>
  <si>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</si>
  <si>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</si>
  <si>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</si>
  <si>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</si>
  <si>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</si>
  <si>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</si>
  <si>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</si>
  <si>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</si>
  <si>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</si>
  <si>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</si>
  <si>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</si>
  <si>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</si>
  <si>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</si>
  <si>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</si>
  <si>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</si>
  <si>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</si>
  <si>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</si>
  <si>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</si>
  <si>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</si>
  <si>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</si>
  <si>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</si>
  <si>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</si>
  <si>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</si>
  <si>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</si>
  <si>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</si>
  <si>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</si>
  <si>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</si>
  <si>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</si>
  <si>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</si>
  <si>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</si>
  <si>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</si>
  <si>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</si>
  <si>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</si>
  <si>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</si>
  <si>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</si>
  <si>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</si>
  <si>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</si>
  <si>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</si>
  <si>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</si>
  <si>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</si>
  <si>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</si>
  <si>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</si>
  <si>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</si>
  <si>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</si>
  <si>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</si>
  <si>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</si>
  <si>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</si>
  <si>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</si>
  <si>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</si>
  <si>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</si>
  <si>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</si>
  <si>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</si>
  <si>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</si>
  <si>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</si>
  <si>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</si>
  <si>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</si>
  <si>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</si>
  <si>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</si>
  <si>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</si>
  <si>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</si>
  <si>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</si>
  <si>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</si>
  <si>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</si>
  <si>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</si>
  <si>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</si>
  <si>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</si>
  <si>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</si>
  <si>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</si>
  <si>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</si>
  <si>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</si>
  <si>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</si>
  <si>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</si>
  <si>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</si>
  <si>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</si>
  <si>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</si>
  <si>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</si>
  <si>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</si>
  <si>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</si>
  <si>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</si>
  <si>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</si>
  <si>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</si>
  <si>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</si>
  <si>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</si>
  <si>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</si>
  <si>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</si>
  <si>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</si>
  <si>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</si>
  <si>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</si>
  <si>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</si>
  <si>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</si>
  <si>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</si>
  <si>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</si>
  <si>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</si>
  <si>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</si>
  <si>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</si>
  <si>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</si>
  <si>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</si>
  <si>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</si>
  <si>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</si>
  <si>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</si>
  <si>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</si>
  <si>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</si>
  <si>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</si>
  <si>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</si>
  <si>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</si>
  <si>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</si>
  <si>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</si>
  <si>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</si>
  <si>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</si>
  <si>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</si>
  <si>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</si>
  <si>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</si>
  <si>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</si>
  <si>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</si>
  <si>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</si>
  <si>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</si>
  <si>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</si>
  <si>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</si>
  <si>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</si>
  <si>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</si>
  <si>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</si>
  <si>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</si>
  <si>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</si>
  <si>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</si>
  <si>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</si>
  <si>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</si>
  <si>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</si>
  <si>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</si>
  <si>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</si>
  <si>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</si>
  <si>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</si>
  <si>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</si>
  <si>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</si>
  <si>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</si>
  <si>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</si>
  <si>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</si>
  <si>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</si>
  <si>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</si>
  <si>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</si>
  <si>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</si>
  <si>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</si>
  <si>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</si>
  <si>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</si>
  <si>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</si>
  <si>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</si>
  <si>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</si>
  <si>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</si>
  <si>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</si>
  <si>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</si>
  <si>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</si>
  <si>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</si>
  <si>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</si>
  <si>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</si>
  <si>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</si>
  <si>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</si>
  <si>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</si>
  <si>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</si>
  <si>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</si>
  <si>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</si>
  <si>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</si>
  <si>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</si>
  <si>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</si>
  <si>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</si>
  <si>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</si>
  <si>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</si>
  <si>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</si>
  <si>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</si>
  <si>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</si>
  <si>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</si>
  <si>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</si>
  <si>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</si>
  <si>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</si>
  <si>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</si>
  <si>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</si>
  <si>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</si>
  <si>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</si>
  <si>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</si>
  <si>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</si>
  <si>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</si>
  <si>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</si>
  <si>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</si>
  <si>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</si>
  <si>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</si>
  <si>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</si>
  <si>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</si>
  <si>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</si>
  <si>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</si>
  <si>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</si>
  <si>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</si>
  <si>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</si>
  <si>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</si>
  <si>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</si>
  <si>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</si>
  <si>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</si>
  <si>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</si>
  <si>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</si>
  <si>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</si>
  <si>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</si>
  <si>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</si>
  <si>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</si>
  <si>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</si>
  <si>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</si>
  <si>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</si>
  <si>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</si>
  <si>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</si>
  <si>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</si>
  <si>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</si>
  <si>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</si>
  <si>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</si>
  <si>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</si>
  <si>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</si>
  <si>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</si>
  <si>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</si>
  <si>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</si>
  <si>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</si>
  <si>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</si>
  <si>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</si>
  <si>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</si>
  <si>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</si>
  <si>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</si>
  <si>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</si>
  <si>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</si>
  <si>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</si>
  <si>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</si>
  <si>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</si>
  <si>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</si>
  <si>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</si>
  <si>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</si>
  <si>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</si>
  <si>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</si>
  <si>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</si>
  <si>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</si>
  <si>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</si>
  <si>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</si>
  <si>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</si>
  <si>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</si>
  <si>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</si>
  <si>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</si>
  <si>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</si>
  <si>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</si>
  <si>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</si>
  <si>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</si>
  <si>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</si>
  <si>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</si>
  <si>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</si>
  <si>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</si>
  <si>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</si>
  <si>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</si>
  <si>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</si>
  <si>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</si>
  <si>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</si>
  <si>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</si>
  <si>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</si>
  <si>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</si>
  <si>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</si>
  <si>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</si>
  <si>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</si>
  <si>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</si>
  <si>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</si>
  <si>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</si>
  <si>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</si>
  <si>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</si>
  <si>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</si>
  <si>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</si>
  <si>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</si>
  <si>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</si>
  <si>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</si>
  <si>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</si>
  <si>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</si>
  <si>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</si>
  <si>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</si>
  <si>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</si>
  <si>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</si>
  <si>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</si>
  <si>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</si>
  <si>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</si>
  <si>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</si>
  <si>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</si>
  <si>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</si>
  <si>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</si>
  <si>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</si>
  <si>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</si>
  <si>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</si>
  <si>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</si>
  <si>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</si>
  <si>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</si>
  <si>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</si>
  <si>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</si>
  <si>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</si>
  <si>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</si>
  <si>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</si>
  <si>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</si>
  <si>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</si>
  <si>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</si>
  <si>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</si>
  <si>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</si>
  <si>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</si>
  <si>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</si>
  <si>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</si>
  <si>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</si>
  <si>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</si>
  <si>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</si>
  <si>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</si>
  <si>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</si>
  <si>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</si>
  <si>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</si>
  <si>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</si>
  <si>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</si>
  <si>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</si>
  <si>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</si>
  <si>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</si>
  <si>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</si>
  <si>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</si>
  <si>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</si>
  <si>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</si>
  <si>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</si>
  <si>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</si>
  <si>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</si>
  <si>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</si>
  <si>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</si>
  <si>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</si>
  <si>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</si>
  <si>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</si>
  <si>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</si>
  <si>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</si>
  <si>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</si>
  <si>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</si>
  <si>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</si>
  <si>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</si>
  <si>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</si>
  <si>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</si>
  <si>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</si>
  <si>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</si>
  <si>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</si>
  <si>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</si>
  <si>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</si>
  <si>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</si>
  <si>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</si>
  <si>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</si>
  <si>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</si>
  <si>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</si>
  <si>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</si>
  <si>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</si>
  <si>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</si>
  <si>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</si>
  <si>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</si>
  <si>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</si>
  <si>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</si>
  <si>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</si>
  <si>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</si>
  <si>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</si>
  <si>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</si>
  <si>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</si>
  <si>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</si>
  <si>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</si>
  <si>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</si>
  <si>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</si>
  <si>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</si>
  <si>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</si>
  <si>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</si>
  <si>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</si>
  <si>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</si>
  <si>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</si>
  <si>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</si>
  <si>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</si>
  <si>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</si>
  <si>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</si>
  <si>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</si>
  <si>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</si>
  <si>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</si>
  <si>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</si>
  <si>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</si>
  <si>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</si>
  <si>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</si>
  <si>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</si>
  <si>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</si>
  <si>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</si>
  <si>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</si>
  <si>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</si>
  <si>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</si>
  <si>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</si>
  <si>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</si>
  <si>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</si>
  <si>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</si>
  <si>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</si>
  <si>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</si>
  <si>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</si>
  <si>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</si>
  <si>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</si>
  <si>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</si>
  <si>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</si>
  <si>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</si>
  <si>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</si>
  <si>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</si>
  <si>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</si>
  <si>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</si>
  <si>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</si>
  <si>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</si>
  <si>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</si>
  <si>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</si>
  <si>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</si>
  <si>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</si>
  <si>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</si>
  <si>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</si>
  <si>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</si>
  <si>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</si>
  <si>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</si>
  <si>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</si>
  <si>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</si>
  <si>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</si>
  <si>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</si>
  <si>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</si>
  <si>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</si>
  <si>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</si>
  <si>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</si>
  <si>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</si>
  <si>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</si>
  <si>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</si>
  <si>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</si>
  <si>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</si>
  <si>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</si>
  <si>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</si>
  <si>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</si>
  <si>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</si>
  <si>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</si>
  <si>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</si>
  <si>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</si>
  <si>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</si>
  <si>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</si>
  <si>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</si>
  <si>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</si>
  <si>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</si>
  <si>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</si>
  <si>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</si>
  <si>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</si>
  <si>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</si>
  <si>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</si>
  <si>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</si>
  <si>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</si>
  <si>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</si>
  <si>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</si>
  <si>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</si>
  <si>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</si>
  <si>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</si>
  <si>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</si>
  <si>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</si>
  <si>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</si>
  <si>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</si>
  <si>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</si>
  <si>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</si>
  <si>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</si>
  <si>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</si>
  <si>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</si>
  <si>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</si>
  <si>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</si>
  <si>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</si>
  <si>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</si>
  <si>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</si>
  <si>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</si>
  <si>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</si>
  <si>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</si>
  <si>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</si>
  <si>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</si>
  <si>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</si>
  <si>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</si>
  <si>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</si>
  <si>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</si>
  <si>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</si>
  <si>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</si>
  <si>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</si>
  <si>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</si>
  <si>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</si>
  <si>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</si>
  <si>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</si>
  <si>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</si>
  <si>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</si>
  <si>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</si>
  <si>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</si>
  <si>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</si>
  <si>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</si>
  <si>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</si>
  <si>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</si>
  <si>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</si>
  <si>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</si>
  <si>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</si>
  <si>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</si>
  <si>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</si>
  <si>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</si>
  <si>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</si>
  <si>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</si>
  <si>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</si>
  <si>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</si>
  <si>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</si>
  <si>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</si>
  <si>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</si>
  <si>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</si>
  <si>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</si>
  <si>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</si>
  <si>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</si>
  <si>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</si>
  <si>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</si>
  <si>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</si>
  <si>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</si>
  <si>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</si>
  <si>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</si>
  <si>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</si>
  <si>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</si>
  <si>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</si>
  <si>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</si>
  <si>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</si>
  <si>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</si>
  <si>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</si>
  <si>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</si>
  <si>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</si>
  <si>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</si>
  <si>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</si>
  <si>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</si>
  <si>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</si>
  <si>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</si>
  <si>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</si>
  <si>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</si>
  <si>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</si>
  <si>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</si>
  <si>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</si>
  <si>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</si>
  <si>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</si>
  <si>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</si>
  <si>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</si>
  <si>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</si>
  <si>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</si>
  <si>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</si>
  <si>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</si>
  <si>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</si>
  <si>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</si>
  <si>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</si>
  <si>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</si>
  <si>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</si>
  <si>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</si>
  <si>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</si>
  <si>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</si>
  <si>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</si>
  <si>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</si>
  <si>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</si>
  <si>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</si>
  <si>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</si>
  <si>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</si>
  <si>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</si>
  <si>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</si>
  <si>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</si>
  <si>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</si>
  <si>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</si>
  <si>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</si>
  <si>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</si>
  <si>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</si>
  <si>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</si>
  <si>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</si>
  <si>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</si>
  <si>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</si>
  <si>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</si>
  <si>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</si>
  <si>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</si>
  <si>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</si>
  <si>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</si>
  <si>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</si>
  <si>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</si>
  <si>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</si>
  <si>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</si>
  <si>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</si>
  <si>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</si>
  <si>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</si>
  <si>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</si>
  <si>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</si>
  <si>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</si>
  <si>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</si>
  <si>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</si>
  <si>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</si>
  <si>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</si>
  <si>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</si>
  <si>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</si>
  <si>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</si>
  <si>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</si>
  <si>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</si>
  <si>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</si>
  <si>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</si>
  <si>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</si>
  <si>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</si>
  <si>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</si>
  <si>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</si>
  <si>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</si>
  <si>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</si>
  <si>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</si>
  <si>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</si>
  <si>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</si>
  <si>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</si>
  <si>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</si>
  <si>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</si>
  <si>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</si>
  <si>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</si>
  <si>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</si>
  <si>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</si>
  <si>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</si>
  <si>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</si>
  <si>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</si>
  <si>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</si>
  <si>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</si>
  <si>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</si>
  <si>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</si>
  <si>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</si>
  <si>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</si>
  <si>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</si>
  <si>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</si>
  <si>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</si>
  <si>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</si>
  <si>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</si>
  <si>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</si>
  <si>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</si>
  <si>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</si>
  <si>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</si>
  <si>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</si>
  <si>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</si>
  <si>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</si>
  <si>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</si>
  <si>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</si>
  <si>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</si>
  <si>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</si>
  <si>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</si>
  <si>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</si>
  <si>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</si>
  <si>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</si>
  <si>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</si>
  <si>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</si>
  <si>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</si>
  <si>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</si>
  <si>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</si>
  <si>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</si>
  <si>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</si>
  <si>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</si>
  <si>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</si>
  <si>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</si>
  <si>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</si>
  <si>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</si>
  <si>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</si>
  <si>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</si>
  <si>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</si>
  <si>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</si>
  <si>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</si>
  <si>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</si>
  <si>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</si>
  <si>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</si>
  <si>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</si>
  <si>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</si>
  <si>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</si>
  <si>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</si>
  <si>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</si>
  <si>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</si>
  <si>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</si>
  <si>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</si>
  <si>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</si>
  <si>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</si>
  <si>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</si>
  <si>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</si>
  <si>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</si>
  <si>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</si>
  <si>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</si>
  <si>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</si>
  <si>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</si>
  <si>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</si>
  <si>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</si>
  <si>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</si>
  <si>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</si>
  <si>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</si>
  <si>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</si>
  <si>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</si>
  <si>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</si>
  <si>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</si>
  <si>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</si>
  <si>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</si>
  <si>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</si>
  <si>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</si>
  <si>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</si>
  <si>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</si>
  <si>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</si>
  <si>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</si>
  <si>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</si>
  <si>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</si>
  <si>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</si>
  <si>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</si>
  <si>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</si>
  <si>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</si>
  <si>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</si>
  <si>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</si>
  <si>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</si>
  <si>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</si>
  <si>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</si>
  <si>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</si>
  <si>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</si>
  <si>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</si>
  <si>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</si>
  <si>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</si>
  <si>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</si>
  <si>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</si>
  <si>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</si>
  <si>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</si>
  <si>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</si>
  <si>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</si>
  <si>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</si>
  <si>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</si>
  <si>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</si>
  <si>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</si>
  <si>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</si>
  <si>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</si>
  <si>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</si>
  <si>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</si>
  <si>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</si>
  <si>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</si>
  <si>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</si>
  <si>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</si>
  <si>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</si>
  <si>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</si>
  <si>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</si>
  <si>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</si>
  <si>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</si>
  <si>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</si>
  <si>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</si>
  <si>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</si>
  <si>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</si>
  <si>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</si>
  <si>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</si>
  <si>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</si>
  <si>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</si>
  <si>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</si>
  <si>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</si>
  <si>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</si>
  <si>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гр. София, бул. Христо Ботев 57, ет.3</t>
  </si>
  <si>
    <t>гр. София, ул. Георги С. Раковски 132, вх.А, ет.1, офис 3</t>
  </si>
  <si>
    <t>01.01.2020 г.</t>
  </si>
  <si>
    <t>31.03.2020 г.</t>
  </si>
  <si>
    <t>13.05.2020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</si>
</sst>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31.03.2020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13.05.2020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977</v>
      </c>
      <c r="B11" s="578" t="s">
        <v>1003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1000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58556</v>
      </c>
      <c r="D6" s="674">
        <f aca="true" t="shared" si="0" ref="D6:D15">C6-E6</f>
        <v>0</v>
      </c>
      <c r="E6" s="673">
        <f>'1-Баланс'!G95</f>
        <v>58556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10304</v>
      </c>
      <c r="D7" s="674">
        <f t="shared" si="0"/>
        <v>9654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-250</v>
      </c>
      <c r="D8" s="674">
        <f t="shared" si="0"/>
        <v>0</v>
      </c>
      <c r="E8" s="673">
        <f>ABS('2-Отчет за доходите'!C44)-ABS('2-Отчет за доходите'!G44)</f>
        <v>-250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19</v>
      </c>
      <c r="D9" s="674">
        <f t="shared" si="0"/>
        <v>0</v>
      </c>
      <c r="E9" s="673">
        <f>'3-Отчет за паричния поток'!C45</f>
        <v>19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34</v>
      </c>
      <c r="D10" s="674">
        <f t="shared" si="0"/>
        <v>0</v>
      </c>
      <c r="E10" s="673">
        <f>'3-Отчет за паричния поток'!C46</f>
        <v>34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10304</v>
      </c>
      <c r="D11" s="674">
        <f t="shared" si="0"/>
        <v>0</v>
      </c>
      <c r="E11" s="673">
        <f>'4-Отчет за собствения капитал'!L34</f>
        <v>10304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-0.9727626459143969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-0.024262422360248448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-0.005181132388294786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-0.004269417309925541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0.5069033530571992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0.02992941176470588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0.02992941176470588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0.004507427609309504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0.004388960994603457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0.7237977805178791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4.682841614906832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0.8240316961541089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409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0.039693322981366456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1.5914396887159532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117.97555012224939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31.03.2020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31.03.2020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31.03.2020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31.03.2020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31.03.2020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31.03.2020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31.03.2020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31.03.2020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31.03.2020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31.03.2020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57017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31.03.2020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31.03.2020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31.03.2020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31.03.2020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31.03.2020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31.03.2020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31.03.2020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31.03.2020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31.03.2020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31.03.2020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31.03.2020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31.03.2020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31.03.2020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31.03.2020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31.03.2020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31.03.2020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31.03.2020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31.03.2020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31.03.2020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31.03.2020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31.03.2020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31.03.2020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31.03.2020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31.03.2020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31.03.2020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31.03.2020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31.03.2020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31.03.2020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31.03.2020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57920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31.03.2020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31.03.2020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31.03.2020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31.03.2020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31.03.2020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31.03.2020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31.03.2020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31.03.2020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31.03.2020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31.03.2020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123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31.03.2020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31.03.2020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31.03.2020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31.03.2020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31.03.2020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479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31.03.2020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602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31.03.2020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31.03.2020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31.03.2020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31.03.2020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31.03.2020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31.03.2020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31.03.2020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31.03.2020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31.03.2020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31.03.2020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31.03.2020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31.03.2020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31.03.2020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31.03.2020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636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31.03.2020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58556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31.03.2020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31.03.2020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31.03.2020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31.03.2020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31.03.2020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31.03.2020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31.03.2020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31.03.2020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31.03.2020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3850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31.03.2020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31.03.2020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31.03.2020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31.03.2020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31.03.2020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4694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31.03.2020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5210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31.03.2020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5210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31.03.2020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31.03.2020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31.03.2020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31.03.2020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-250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31.03.2020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4960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31.03.2020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10304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31.03.2020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31.03.2020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31.03.2020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21134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31.03.2020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31.03.2020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31.03.2020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5868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31.03.2020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31.03.2020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27002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31.03.2020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31.03.2020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31.03.2020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31.03.2020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31.03.2020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27002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31.03.2020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12419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31.03.2020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6260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31.03.2020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2266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31.03.2020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158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31.03.2020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31.03.2020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1034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31.03.2020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31.03.2020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31.03.2020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31.03.2020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110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31.03.2020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305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31.03.2020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31.03.2020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21250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31.03.2020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31.03.2020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31.03.2020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31.03.2020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21250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31.03.2020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58556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31.03.2020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31.03.2020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87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31.03.2020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31.03.2020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31.03.2020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31.03.2020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31.03.2020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31.03.2020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31.03.2020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31.03.2020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31.03.2020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93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31.03.2020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409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31.03.2020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31.03.2020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31.03.2020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31.03.2020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414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31.03.2020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507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31.03.2020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31.03.2020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31.03.2020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31.03.2020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507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31.03.2020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31.03.2020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31.03.2020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31.03.2020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31.03.2020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31.03.2020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31.03.2020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31.03.2020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31.03.2020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507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31.03.2020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31.03.2020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31.03.2020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257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31.03.2020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31.03.2020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257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31.03.2020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31.03.2020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31.03.2020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31.03.2020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31.03.2020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31.03.2020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31.03.2020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31.03.2020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31.03.2020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257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31.03.2020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31.03.2020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31.03.2020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31.03.2020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257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31.03.2020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31.03.2020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250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31.03.2020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31.03.2020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250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31.03.2020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507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31.03.2020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309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31.03.2020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-61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31.03.2020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31.03.2020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31.03.2020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2542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31.03.2020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31.03.2020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31.03.2020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31.03.2020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31.03.2020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178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31.03.2020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2963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31.03.2020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-2664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31.03.2020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31.03.2020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31.03.2020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31.03.2020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31.03.2020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31.03.2020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31.03.2020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31.03.2020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31.03.2020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31.03.2020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-2664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31.03.2020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31.03.2020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31.03.2020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2705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31.03.2020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-2708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31.03.2020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31.03.2020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-276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31.03.2020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31.03.2020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31.03.2020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-284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31.03.2020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15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31.03.2020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31.03.2020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31.03.2020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34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31.03.2020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31.03.2020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31.03.2020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31.03.2020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31.03.2020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31.03.2020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31.03.2020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31.03.2020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31.03.2020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31.03.2020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31.03.2020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31.03.2020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31.03.2020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31.03.2020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31.03.2020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31.03.2020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31.03.2020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31.03.2020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31.03.2020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31.03.2020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31.03.2020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31.03.2020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31.03.2020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31.03.2020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31.03.2020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31.03.2020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31.03.2020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31.03.2020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31.03.2020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31.03.2020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31.03.2020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31.03.2020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31.03.2020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31.03.2020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31.03.2020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31.03.2020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31.03.2020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31.03.2020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31.03.2020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31.03.2020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31.03.2020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31.03.2020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31.03.2020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31.03.2020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31.03.2020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31.03.2020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3850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31.03.2020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31.03.2020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31.03.2020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31.03.2020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3850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31.03.2020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31.03.2020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31.03.2020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31.03.2020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31.03.2020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31.03.2020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31.03.2020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31.03.2020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31.03.2020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31.03.2020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31.03.2020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31.03.2020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31.03.2020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31.03.2020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3850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31.03.2020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31.03.2020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31.03.2020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3850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31.03.2020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31.03.2020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31.03.2020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31.03.2020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31.03.2020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31.03.2020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31.03.2020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31.03.2020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31.03.2020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31.03.2020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31.03.2020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31.03.2020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31.03.2020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31.03.2020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31.03.2020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31.03.2020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31.03.2020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31.03.2020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31.03.2020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31.03.2020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31.03.2020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31.03.2020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31.03.2020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31.03.2020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31.03.2020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31.03.2020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31.03.2020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31.03.2020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31.03.2020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31.03.2020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31.03.2020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31.03.2020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31.03.2020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31.03.2020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31.03.2020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31.03.2020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31.03.2020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31.03.2020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31.03.2020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31.03.2020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31.03.2020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31.03.2020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31.03.2020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31.03.2020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31.03.2020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31.03.2020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31.03.2020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31.03.2020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31.03.2020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31.03.2020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31.03.2020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31.03.2020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31.03.2020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31.03.2020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31.03.2020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31.03.2020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31.03.2020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31.03.2020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31.03.2020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31.03.2020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31.03.2020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31.03.2020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31.03.2020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31.03.2020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31.03.2020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31.03.2020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31.03.2020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5210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31.03.2020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31.03.2020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31.03.2020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31.03.2020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5210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31.03.2020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31.03.2020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31.03.2020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31.03.2020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31.03.2020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31.03.2020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31.03.2020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31.03.2020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31.03.2020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31.03.2020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31.03.2020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31.03.2020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31.03.2020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31.03.2020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5210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31.03.2020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31.03.2020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31.03.2020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5210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31.03.2020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31.03.2020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31.03.2020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31.03.2020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31.03.2020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31.03.2020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-250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31.03.2020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31.03.2020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31.03.2020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31.03.2020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31.03.2020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31.03.2020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31.03.2020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31.03.2020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31.03.2020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31.03.2020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31.03.2020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31.03.2020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31.03.2020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31.03.2020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31.03.2020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31.03.2020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31.03.2020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31.03.2020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31.03.2020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31.03.2020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31.03.2020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31.03.2020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31.03.2020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31.03.2020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31.03.2020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31.03.2020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31.03.2020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31.03.2020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31.03.2020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31.03.2020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31.03.2020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31.03.2020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31.03.2020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31.03.2020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31.03.2020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31.03.2020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31.03.2020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31.03.2020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31.03.2020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10554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31.03.2020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31.03.2020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31.03.2020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31.03.2020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10554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31.03.2020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-250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31.03.2020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31.03.2020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31.03.2020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31.03.2020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31.03.2020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31.03.2020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31.03.2020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31.03.2020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31.03.2020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31.03.2020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31.03.2020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31.03.2020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31.03.2020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10304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31.03.2020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31.03.2020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31.03.2020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10304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31.03.2020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31.03.2020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31.03.2020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31.03.2020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31.03.2020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31.03.2020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31.03.2020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31.03.2020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31.03.2020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31.03.2020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31.03.2020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31.03.2020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31.03.2020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31.03.2020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31.03.2020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31.03.2020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31.03.2020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31.03.2020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31.03.2020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31.03.2020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31.03.2020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31.03.2020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31.03.2020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31.03.2020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31.03.2020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31.03.2020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31.03.2020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31.03.2020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31.03.2020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31.03.2020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31.03.2020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31.03.2020 г.</v>
      </c>
      <c r="D470" s="105" t="s">
        <v>547</v>
      </c>
      <c r="E470" s="496">
        <v>1</v>
      </c>
      <c r="F470" s="105" t="s">
        <v>546</v>
      </c>
      <c r="H470" s="105">
        <f>'Справка 6'!D20</f>
        <v>53542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31.03.2020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31.03.2020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31.03.2020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31.03.2020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31.03.2020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31.03.2020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31.03.2020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31.03.2020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31.03.2020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31.03.2020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31.03.2020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31.03.2020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31.03.2020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31.03.2020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31.03.2020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31.03.2020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31.03.2020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31.03.2020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31.03.2020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31.03.2020 г.</v>
      </c>
      <c r="D490" s="105" t="s">
        <v>583</v>
      </c>
      <c r="E490" s="496">
        <v>1</v>
      </c>
      <c r="F490" s="105" t="s">
        <v>582</v>
      </c>
      <c r="H490" s="105">
        <f>'Справка 6'!D42</f>
        <v>53542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31.03.2020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31.03.2020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31.03.2020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31.03.2020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31.03.2020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31.03.2020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31.03.2020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31.03.2020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31.03.2020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31.03.2020 г.</v>
      </c>
      <c r="D500" s="105" t="s">
        <v>547</v>
      </c>
      <c r="E500" s="496">
        <v>2</v>
      </c>
      <c r="F500" s="105" t="s">
        <v>546</v>
      </c>
      <c r="H500" s="105">
        <f>'Справка 6'!E20</f>
        <v>3475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31.03.2020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31.03.2020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31.03.2020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31.03.2020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31.03.2020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31.03.2020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31.03.2020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31.03.2020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31.03.2020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31.03.2020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31.03.2020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31.03.2020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31.03.2020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31.03.2020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31.03.2020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31.03.2020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31.03.2020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31.03.2020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31.03.2020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31.03.2020 г.</v>
      </c>
      <c r="D520" s="105" t="s">
        <v>583</v>
      </c>
      <c r="E520" s="496">
        <v>2</v>
      </c>
      <c r="F520" s="105" t="s">
        <v>582</v>
      </c>
      <c r="H520" s="105">
        <f>'Справка 6'!E42</f>
        <v>3475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31.03.2020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31.03.2020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31.03.2020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31.03.2020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31.03.2020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31.03.2020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31.03.2020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31.03.2020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31.03.2020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31.03.2020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31.03.2020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31.03.2020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31.03.2020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31.03.2020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31.03.2020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31.03.2020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31.03.2020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31.03.2020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31.03.2020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31.03.2020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31.03.2020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31.03.2020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31.03.2020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31.03.2020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31.03.2020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31.03.2020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31.03.2020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31.03.2020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31.03.2020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31.03.2020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31.03.2020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31.03.2020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31.03.2020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31.03.2020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31.03.2020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31.03.2020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31.03.2020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31.03.2020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31.03.2020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31.03.2020 г.</v>
      </c>
      <c r="D560" s="105" t="s">
        <v>547</v>
      </c>
      <c r="E560" s="496">
        <v>4</v>
      </c>
      <c r="F560" s="105" t="s">
        <v>546</v>
      </c>
      <c r="H560" s="105">
        <f>'Справка 6'!G20</f>
        <v>57017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31.03.2020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31.03.2020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31.03.2020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31.03.2020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31.03.2020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31.03.2020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31.03.2020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31.03.2020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31.03.2020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31.03.2020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31.03.2020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31.03.2020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31.03.2020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31.03.2020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31.03.2020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31.03.2020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31.03.2020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31.03.2020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31.03.2020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31.03.2020 г.</v>
      </c>
      <c r="D580" s="105" t="s">
        <v>583</v>
      </c>
      <c r="E580" s="496">
        <v>4</v>
      </c>
      <c r="F580" s="105" t="s">
        <v>582</v>
      </c>
      <c r="H580" s="105">
        <f>'Справка 6'!G42</f>
        <v>57017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31.03.2020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31.03.2020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31.03.2020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31.03.2020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31.03.2020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31.03.2020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31.03.2020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31.03.2020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31.03.2020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31.03.2020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31.03.2020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31.03.2020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31.03.2020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31.03.2020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31.03.2020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31.03.2020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31.03.2020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31.03.2020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31.03.2020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31.03.2020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31.03.2020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31.03.2020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31.03.2020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31.03.2020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31.03.2020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31.03.2020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31.03.2020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31.03.2020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31.03.2020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31.03.2020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31.03.2020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31.03.2020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31.03.2020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31.03.2020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31.03.2020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31.03.2020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31.03.2020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31.03.2020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31.03.2020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31.03.2020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31.03.2020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31.03.2020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31.03.2020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31.03.2020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31.03.2020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31.03.2020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31.03.2020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31.03.2020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31.03.2020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31.03.2020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31.03.2020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31.03.2020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31.03.2020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31.03.2020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31.03.2020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31.03.2020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31.03.2020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31.03.2020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31.03.2020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31.03.2020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31.03.2020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31.03.2020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31.03.2020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31.03.2020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31.03.2020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31.03.2020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31.03.2020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31.03.2020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31.03.2020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31.03.2020 г.</v>
      </c>
      <c r="D650" s="105" t="s">
        <v>547</v>
      </c>
      <c r="E650" s="496">
        <v>7</v>
      </c>
      <c r="F650" s="105" t="s">
        <v>546</v>
      </c>
      <c r="H650" s="105">
        <f>'Справка 6'!J20</f>
        <v>57017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31.03.2020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31.03.2020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31.03.2020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31.03.2020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31.03.2020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31.03.2020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31.03.2020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31.03.2020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31.03.2020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31.03.2020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31.03.2020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31.03.2020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31.03.2020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31.03.2020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31.03.2020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31.03.2020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31.03.2020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31.03.2020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31.03.2020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31.03.2020 г.</v>
      </c>
      <c r="D670" s="105" t="s">
        <v>583</v>
      </c>
      <c r="E670" s="496">
        <v>7</v>
      </c>
      <c r="F670" s="105" t="s">
        <v>582</v>
      </c>
      <c r="H670" s="105">
        <f>'Справка 6'!J42</f>
        <v>57017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31.03.2020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31.03.2020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31.03.2020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31.03.2020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31.03.2020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31.03.2020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31.03.2020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31.03.2020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31.03.2020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31.03.2020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31.03.2020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31.03.2020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31.03.2020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31.03.2020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31.03.2020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31.03.2020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31.03.2020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31.03.2020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31.03.2020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31.03.2020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31.03.2020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31.03.2020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31.03.2020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31.03.2020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31.03.2020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31.03.2020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31.03.2020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31.03.2020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31.03.2020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31.03.2020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31.03.2020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31.03.2020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31.03.2020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31.03.2020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31.03.2020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31.03.2020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31.03.2020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31.03.2020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31.03.2020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31.03.2020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31.03.2020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31.03.2020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31.03.2020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31.03.2020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31.03.2020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31.03.2020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31.03.2020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31.03.2020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31.03.2020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31.03.2020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31.03.2020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31.03.2020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31.03.2020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31.03.2020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31.03.2020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31.03.2020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31.03.2020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31.03.2020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31.03.2020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31.03.2020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31.03.2020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31.03.2020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31.03.2020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31.03.2020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31.03.2020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31.03.2020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31.03.2020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31.03.2020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31.03.2020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31.03.2020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31.03.2020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31.03.2020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31.03.2020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31.03.2020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31.03.2020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31.03.2020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31.03.2020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31.03.2020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31.03.2020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31.03.2020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31.03.2020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31.03.2020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31.03.2020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31.03.2020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31.03.2020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31.03.2020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31.03.2020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31.03.2020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31.03.2020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31.03.2020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31.03.2020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31.03.2020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31.03.2020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31.03.2020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31.03.2020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31.03.2020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31.03.2020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31.03.2020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31.03.2020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31.03.2020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31.03.2020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31.03.2020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31.03.2020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31.03.2020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31.03.2020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31.03.2020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31.03.2020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31.03.2020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31.03.2020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31.03.2020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31.03.2020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31.03.2020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31.03.2020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31.03.2020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31.03.2020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31.03.2020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31.03.2020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31.03.2020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31.03.2020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31.03.2020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31.03.2020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31.03.2020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31.03.2020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31.03.2020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31.03.2020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31.03.2020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31.03.2020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31.03.2020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31.03.2020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31.03.2020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31.03.2020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31.03.2020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31.03.2020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31.03.2020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31.03.2020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31.03.2020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31.03.2020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31.03.2020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31.03.2020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31.03.2020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31.03.2020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31.03.2020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31.03.2020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31.03.2020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31.03.2020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31.03.2020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31.03.2020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31.03.2020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31.03.2020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31.03.2020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31.03.2020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31.03.2020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31.03.2020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31.03.2020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31.03.2020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31.03.2020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31.03.2020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31.03.2020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31.03.2020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31.03.2020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31.03.2020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31.03.2020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31.03.2020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31.03.2020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31.03.2020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31.03.2020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31.03.2020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31.03.2020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31.03.2020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31.03.2020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31.03.2020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31.03.2020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31.03.2020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31.03.2020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31.03.2020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31.03.2020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31.03.2020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31.03.2020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31.03.2020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31.03.2020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31.03.2020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31.03.2020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31.03.2020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31.03.2020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31.03.2020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31.03.2020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31.03.2020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31.03.2020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31.03.2020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31.03.2020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31.03.2020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31.03.2020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31.03.2020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31.03.2020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31.03.2020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31.03.2020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31.03.2020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31.03.2020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31.03.2020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31.03.2020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31.03.2020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31.03.2020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31.03.2020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31.03.2020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31.03.2020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31.03.2020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31.03.2020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31.03.2020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31.03.2020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31.03.2020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31.03.2020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31.03.2020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31.03.2020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31.03.2020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31.03.2020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31.03.2020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31.03.2020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31.03.2020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31.03.2020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31.03.2020 г.</v>
      </c>
      <c r="D890" s="105" t="s">
        <v>547</v>
      </c>
      <c r="E890" s="496">
        <v>15</v>
      </c>
      <c r="F890" s="105" t="s">
        <v>546</v>
      </c>
      <c r="H890" s="105">
        <f>'Справка 6'!R20</f>
        <v>57017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31.03.2020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31.03.2020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31.03.2020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31.03.2020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31.03.2020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31.03.2020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31.03.2020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31.03.2020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31.03.2020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31.03.2020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31.03.2020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31.03.2020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31.03.2020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31.03.2020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31.03.2020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31.03.2020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31.03.2020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31.03.2020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31.03.2020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31.03.2020 г.</v>
      </c>
      <c r="D910" s="105" t="s">
        <v>583</v>
      </c>
      <c r="E910" s="496">
        <v>15</v>
      </c>
      <c r="F910" s="105" t="s">
        <v>582</v>
      </c>
      <c r="H910" s="105">
        <f>'Справка 6'!R42</f>
        <v>57017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31.03.2020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31.03.2020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31.03.2020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31.03.2020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31.03.2020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31.03.2020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31.03.2020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31.03.2020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31.03.2020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31.03.2020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31.03.2020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31.03.2020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31.03.2020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31.03.2020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31.03.2020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31.03.2020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31.03.2020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123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31.03.2020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31.03.2020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31.03.2020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31.03.2020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31.03.2020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31.03.2020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31.03.2020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31.03.2020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31.03.2020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479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31.03.2020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31.03.2020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31.03.2020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31.03.2020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479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31.03.2020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602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31.03.2020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1505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31.03.2020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31.03.2020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31.03.2020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31.03.2020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31.03.2020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31.03.2020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31.03.2020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31.03.2020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31.03.2020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31.03.2020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31.03.2020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31.03.2020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31.03.2020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31.03.2020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31.03.2020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31.03.2020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31.03.2020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123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31.03.2020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31.03.2020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31.03.2020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31.03.2020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31.03.2020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31.03.2020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31.03.2020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31.03.2020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31.03.2020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479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31.03.2020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31.03.2020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31.03.2020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31.03.2020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479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31.03.2020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602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31.03.2020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602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31.03.2020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31.03.2020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31.03.2020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31.03.2020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31.03.2020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31.03.2020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31.03.2020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31.03.2020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31.03.2020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31.03.2020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31.03.2020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31.03.2020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31.03.2020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31.03.2020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31.03.2020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31.03.2020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31.03.2020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31.03.2020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31.03.2020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31.03.2020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31.03.2020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31.03.2020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31.03.2020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31.03.2020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31.03.2020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31.03.2020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31.03.2020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31.03.2020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31.03.2020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31.03.2020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31.03.2020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31.03.2020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31.03.2020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31.03.2020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31.03.2020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31.03.2020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31.03.2020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21134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31.03.2020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21134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31.03.2020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31.03.2020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31.03.2020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31.03.2020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31.03.2020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31.03.2020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5868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31.03.2020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31.03.2020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31.03.2020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27002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31.03.2020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31.03.2020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158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31.03.2020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31.03.2020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31.03.2020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31.03.2020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12419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31.03.2020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12419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31.03.2020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31.03.2020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31.03.2020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31.03.2020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6260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31.03.2020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31.03.2020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6260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31.03.2020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31.03.2020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31.03.2020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2108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31.03.2020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31.03.2020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1034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31.03.2020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31.03.2020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31.03.2020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110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31.03.2020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31.03.2020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17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31.03.2020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31.03.2020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31.03.2020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305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31.03.2020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21250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31.03.2020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48252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31.03.2020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31.03.2020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31.03.2020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31.03.2020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31.03.2020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31.03.2020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31.03.2020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31.03.2020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31.03.2020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31.03.2020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31.03.2020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31.03.2020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31.03.2020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31.03.2020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31.03.2020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31.03.2020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31.03.2020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158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31.03.2020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31.03.2020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31.03.2020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31.03.2020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12419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31.03.2020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12419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31.03.2020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31.03.2020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31.03.2020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31.03.2020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6260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31.03.2020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31.03.2020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6260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31.03.2020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31.03.2020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31.03.2020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2108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31.03.2020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31.03.2020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1034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31.03.2020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962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31.03.2020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31.03.2020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110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31.03.2020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31.03.2020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17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31.03.2020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31.03.2020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31.03.2020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305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31.03.2020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21250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31.03.2020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21250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31.03.2020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31.03.2020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31.03.2020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31.03.2020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31.03.2020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21134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31.03.2020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21134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31.03.2020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31.03.2020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31.03.2020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31.03.2020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31.03.2020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31.03.2020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5868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31.03.2020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31.03.2020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31.03.2020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27002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31.03.2020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31.03.2020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31.03.2020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31.03.2020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31.03.2020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31.03.2020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31.03.2020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31.03.2020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31.03.2020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31.03.2020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31.03.2020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31.03.2020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31.03.2020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31.03.2020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31.03.2020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31.03.2020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31.03.2020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31.03.2020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31.03.2020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31.03.2020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31.03.2020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31.03.2020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31.03.2020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31.03.2020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31.03.2020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31.03.2020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31.03.2020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31.03.2020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27002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31.03.2020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31.03.2020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31.03.2020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31.03.2020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31.03.2020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31.03.2020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31.03.2020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31.03.2020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31.03.2020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31.03.2020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31.03.2020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31.03.2020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31.03.2020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31.03.2020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31.03.2020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31.03.2020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31.03.2020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31.03.2020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31.03.2020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31.03.2020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31.03.2020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31.03.2020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31.03.2020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31.03.2020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31.03.2020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31.03.2020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31.03.2020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31.03.2020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31.03.2020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31.03.2020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31.03.2020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31.03.2020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31.03.2020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31.03.2020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31.03.2020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31.03.2020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31.03.2020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31.03.2020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31.03.2020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31.03.2020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31.03.2020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31.03.2020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31.03.2020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31.03.2020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31.03.2020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31.03.2020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31.03.2020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31.03.2020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31.03.2020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31.03.2020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31.03.2020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31.03.2020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31.03.2020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31.03.2020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31.03.2020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31.03.2020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31.03.2020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31.03.2020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31.03.2020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31.03.2020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31.03.2020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31.03.2020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31.03.2020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31.03.2020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31.03.2020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31.03.2020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31.03.2020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31.03.2020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31.03.2020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31.03.2020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31.03.2020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31.03.2020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31.03.2020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31.03.2020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31.03.2020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31.03.2020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31.03.2020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31.03.2020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31.03.2020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31.03.2020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31.03.2020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31.03.2020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31.03.2020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31.03.2020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31.03.2020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31.03.2020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31.03.2020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31.03.2020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31.03.2020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31.03.2020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31.03.2020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31.03.2020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31.03.2020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31.03.2020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31.03.2020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31.03.2020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31.03.2020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31.03.2020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31.03.2020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31.03.2020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31.03.2020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31.03.2020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31.03.2020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31.03.2020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31.03.2020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31.03.2020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31.03.2020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31.03.2020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31.03.2020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31.03.2020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31.03.2020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31.03.2020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31.03.2020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31.03.2020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31.03.2020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31.03.2020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31.03.2020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31.03.2020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31.03.2020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31.03.2020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31.03.2020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31.03.2020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31.03.2020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31.03.2020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31.03.2020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31.03.2020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31.03.2020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31.03.2020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31.03.2020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31.03.2020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31.03.2020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31.03.2020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31.03.2020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31.03.2020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31.03.2020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31.03.2020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31.03.2020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31.03.2020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31.03.2020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31.03.2020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31.03.2020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31.03.2020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31.03.2020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31.03.2020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31.03.2020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31.03.2020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31.03.2020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31.03.2020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31.03.2020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31.03.2020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31.03.2020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31.03.2020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31.03.2020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31.03.2020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31.03.2020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31.03.2020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31.03.2020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31.03.2020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31.03.2020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31.03.2020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31.03.2020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31.03.2020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31.03.2020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31.03.2020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31.03.2020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31.03.2020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31.03.2020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31.03.2020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31.03.2020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31.03.2020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31.03.2020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31.03.2020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31.03.2020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31.03.2020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31.03.2020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31.03.2020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31.03.2020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31.03.2020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31.03.2020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31.03.2020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31.03.2020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31.03.2020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31.03.2020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31.03.2020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31.03.2020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31.03.2020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31.03.2020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31.03.2020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31.03.2020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31.03.2020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31.03.2020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31.03.2020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31.03.2020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31.03.2020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31.03.2020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31.03.2020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31.03.2020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57017</v>
      </c>
      <c r="D21" s="477">
        <v>53542</v>
      </c>
      <c r="E21" s="89" t="s">
        <v>58</v>
      </c>
      <c r="F21" s="93" t="s">
        <v>59</v>
      </c>
      <c r="G21" s="197">
        <v>3850</v>
      </c>
      <c r="H21" s="196">
        <v>3850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4694</v>
      </c>
      <c r="H26" s="598">
        <f>H20+H21+H22</f>
        <v>4694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5210</v>
      </c>
      <c r="H28" s="596">
        <f>SUM(H29:H31)</f>
        <v>4484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5210</v>
      </c>
      <c r="H29" s="197">
        <v>4484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726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-250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4960</v>
      </c>
      <c r="H34" s="598">
        <f>H28+H32+H33</f>
        <v>5210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10304</v>
      </c>
      <c r="H37" s="600">
        <f>H26+H18+H34</f>
        <v>10554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21134</v>
      </c>
      <c r="H45" s="197">
        <v>21176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5868</v>
      </c>
      <c r="H48" s="197">
        <v>7823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27002</v>
      </c>
      <c r="H50" s="596">
        <f>SUM(H44:H49)</f>
        <v>28999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3403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3403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57920</v>
      </c>
      <c r="D56" s="602">
        <f>D20+D21+D22+D28+D33+D46+D52+D54+D55</f>
        <v>56945</v>
      </c>
      <c r="E56" s="100" t="s">
        <v>850</v>
      </c>
      <c r="F56" s="99" t="s">
        <v>172</v>
      </c>
      <c r="G56" s="599">
        <f>G50+G52+G53+G54+G55</f>
        <v>27002</v>
      </c>
      <c r="H56" s="600">
        <f>H50+H52+H53+H54+H55</f>
        <v>28999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12419</v>
      </c>
      <c r="H59" s="197">
        <v>12425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5867+393</f>
        <v>6260</v>
      </c>
      <c r="H60" s="197">
        <f>3912+214</f>
        <v>4126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2266</v>
      </c>
      <c r="H61" s="596">
        <f>SUM(H62:H68)</f>
        <v>3909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158</v>
      </c>
      <c r="H62" s="197">
        <v>158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1034</v>
      </c>
      <c r="H64" s="197">
        <v>2694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962</v>
      </c>
      <c r="H65" s="197">
        <v>962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93+17</f>
        <v>110</v>
      </c>
      <c r="H68" s="197">
        <v>93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f>297+8</f>
        <v>305</v>
      </c>
      <c r="H69" s="197">
        <v>297</v>
      </c>
    </row>
    <row r="70" spans="1:8" ht="15.75">
      <c r="A70" s="89" t="s">
        <v>214</v>
      </c>
      <c r="B70" s="91" t="s">
        <v>215</v>
      </c>
      <c r="C70" s="197">
        <v>123</v>
      </c>
      <c r="D70" s="196">
        <v>130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21250</v>
      </c>
      <c r="H71" s="598">
        <f>H59+H60+H61+H69+H70</f>
        <v>20757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2566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6+11+464-2</f>
        <v>479</v>
      </c>
      <c r="D75" s="197">
        <f>6+3+643-2</f>
        <v>650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602</v>
      </c>
      <c r="D76" s="598">
        <f>SUM(D68:D75)</f>
        <v>3346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21250</v>
      </c>
      <c r="H79" s="600">
        <f>H71+H73+H75+H77</f>
        <v>20757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</v>
      </c>
      <c r="D89" s="196">
        <v>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636</v>
      </c>
      <c r="D94" s="602">
        <f>D65+D76+D85+D92+D93</f>
        <v>3365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58556</v>
      </c>
      <c r="D95" s="604">
        <f>D94+D56</f>
        <v>60310</v>
      </c>
      <c r="E95" s="229" t="s">
        <v>942</v>
      </c>
      <c r="F95" s="489" t="s">
        <v>268</v>
      </c>
      <c r="G95" s="603">
        <f>G37+G40+G56+G79</f>
        <v>58556</v>
      </c>
      <c r="H95" s="604">
        <f>H37+H40+H56+H79</f>
        <v>60310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13.05.2020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87</v>
      </c>
      <c r="D13" s="316">
        <v>24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257</v>
      </c>
      <c r="H14" s="316">
        <v>229</v>
      </c>
    </row>
    <row r="15" spans="1:8" ht="15.75">
      <c r="A15" s="194" t="s">
        <v>287</v>
      </c>
      <c r="B15" s="190" t="s">
        <v>288</v>
      </c>
      <c r="C15" s="316">
        <v>5</v>
      </c>
      <c r="D15" s="316">
        <v>6</v>
      </c>
      <c r="E15" s="245" t="s">
        <v>79</v>
      </c>
      <c r="F15" s="240" t="s">
        <v>289</v>
      </c>
      <c r="G15" s="316"/>
      <c r="H15" s="316">
        <v>450</v>
      </c>
    </row>
    <row r="16" spans="1:8" ht="15.75">
      <c r="A16" s="194" t="s">
        <v>290</v>
      </c>
      <c r="B16" s="190" t="s">
        <v>291</v>
      </c>
      <c r="C16" s="316">
        <v>1</v>
      </c>
      <c r="D16" s="316">
        <v>1</v>
      </c>
      <c r="E16" s="236" t="s">
        <v>52</v>
      </c>
      <c r="F16" s="264" t="s">
        <v>292</v>
      </c>
      <c r="G16" s="628">
        <f>SUM(G12:G15)</f>
        <v>257</v>
      </c>
      <c r="H16" s="629">
        <f>SUM(H12:H15)</f>
        <v>679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>
        <f>2</f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93</v>
      </c>
      <c r="D22" s="629">
        <f>SUM(D12:D18)+D19</f>
        <v>33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409</v>
      </c>
      <c r="D25" s="316">
        <v>163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5</v>
      </c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414</v>
      </c>
      <c r="D29" s="629">
        <f>SUM(D25:D28)</f>
        <v>163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507</v>
      </c>
      <c r="D31" s="635">
        <f>D29+D22</f>
        <v>196</v>
      </c>
      <c r="E31" s="251" t="s">
        <v>824</v>
      </c>
      <c r="F31" s="266" t="s">
        <v>331</v>
      </c>
      <c r="G31" s="253">
        <f>G16+G18+G27</f>
        <v>257</v>
      </c>
      <c r="H31" s="254">
        <f>H16+H18+H27</f>
        <v>679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483</v>
      </c>
      <c r="E33" s="233" t="s">
        <v>334</v>
      </c>
      <c r="F33" s="238" t="s">
        <v>335</v>
      </c>
      <c r="G33" s="628">
        <f>IF((C31-G31)&gt;0,C31-G31,0)</f>
        <v>250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507</v>
      </c>
      <c r="D36" s="637">
        <f>D31-D34+D35</f>
        <v>196</v>
      </c>
      <c r="E36" s="262" t="s">
        <v>346</v>
      </c>
      <c r="F36" s="256" t="s">
        <v>347</v>
      </c>
      <c r="G36" s="267">
        <f>G35-G34+G31</f>
        <v>257</v>
      </c>
      <c r="H36" s="268">
        <f>H35-H34+H31</f>
        <v>679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483</v>
      </c>
      <c r="E37" s="261" t="s">
        <v>350</v>
      </c>
      <c r="F37" s="266" t="s">
        <v>351</v>
      </c>
      <c r="G37" s="253">
        <f>IF((C36-G36)&gt;0,C36-G36,0)</f>
        <v>250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483</v>
      </c>
      <c r="E42" s="247" t="s">
        <v>362</v>
      </c>
      <c r="F42" s="195" t="s">
        <v>363</v>
      </c>
      <c r="G42" s="241">
        <f>IF(G37&gt;0,IF(C38+G37&lt;0,0,C38+G37),IF(C37-C38&lt;0,C38-C37,0))</f>
        <v>250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483</v>
      </c>
      <c r="E44" s="262" t="s">
        <v>369</v>
      </c>
      <c r="F44" s="269" t="s">
        <v>370</v>
      </c>
      <c r="G44" s="267">
        <f>IF(C42=0,IF(G42-G43&gt;0,G42-G43+C43,0),IF(C42-C43&lt;0,C43-C42+G43,0))</f>
        <v>250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507</v>
      </c>
      <c r="D45" s="631">
        <f>D36+D38+D42</f>
        <v>679</v>
      </c>
      <c r="E45" s="270" t="s">
        <v>373</v>
      </c>
      <c r="F45" s="272" t="s">
        <v>374</v>
      </c>
      <c r="G45" s="630">
        <f>G42+G36</f>
        <v>507</v>
      </c>
      <c r="H45" s="631">
        <f>H42+H36</f>
        <v>679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13.05.2020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31.03.2020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309</v>
      </c>
      <c r="D11" s="197">
        <f>547-254</f>
        <v>293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-61</v>
      </c>
      <c r="D12" s="197">
        <v>-24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7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2542</f>
        <v>2542</v>
      </c>
      <c r="D15" s="197">
        <v>-342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179-1</f>
        <v>178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2963</v>
      </c>
      <c r="D21" s="659">
        <f>SUM(D11:D20)</f>
        <v>-76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-2664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254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-2664</v>
      </c>
      <c r="D33" s="659">
        <f>SUM(D23:D32)</f>
        <v>254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2560+145</f>
        <v>2705</v>
      </c>
      <c r="D37" s="197">
        <v>117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-2708</v>
      </c>
      <c r="D38" s="197">
        <v>-243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f>-267-9</f>
        <v>-276</v>
      </c>
      <c r="D40" s="197">
        <v>-201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-284</v>
      </c>
      <c r="D43" s="661">
        <f>SUM(D35:D42)</f>
        <v>-328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15</v>
      </c>
      <c r="D44" s="307">
        <f>D43+D33+D21</f>
        <v>-150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>
        <v>152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34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13.05.2020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4" sqref="I2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31.03.2020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3850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5210</v>
      </c>
      <c r="J13" s="584">
        <f>'1-Баланс'!H30+'1-Баланс'!H33</f>
        <v>0</v>
      </c>
      <c r="K13" s="585"/>
      <c r="L13" s="584">
        <f>SUM(C13:K13)</f>
        <v>10554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3850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5210</v>
      </c>
      <c r="J17" s="653">
        <f t="shared" si="2"/>
        <v>0</v>
      </c>
      <c r="K17" s="653">
        <f t="shared" si="2"/>
        <v>0</v>
      </c>
      <c r="L17" s="584">
        <f t="shared" si="1"/>
        <v>10554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-250</v>
      </c>
      <c r="K18" s="585"/>
      <c r="L18" s="584">
        <f t="shared" si="1"/>
        <v>-250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3850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5210</v>
      </c>
      <c r="J31" s="653">
        <f t="shared" si="6"/>
        <v>-250</v>
      </c>
      <c r="K31" s="653">
        <f t="shared" si="6"/>
        <v>0</v>
      </c>
      <c r="L31" s="584">
        <f t="shared" si="1"/>
        <v>10304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3850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5210</v>
      </c>
      <c r="J34" s="587">
        <f t="shared" si="7"/>
        <v>-250</v>
      </c>
      <c r="K34" s="587">
        <f t="shared" si="7"/>
        <v>0</v>
      </c>
      <c r="L34" s="651">
        <f t="shared" si="1"/>
        <v>10304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13.05.2020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31.03.2020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13.05.2020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53542</v>
      </c>
      <c r="E20" s="328">
        <v>3475</v>
      </c>
      <c r="F20" s="328"/>
      <c r="G20" s="329">
        <f t="shared" si="2"/>
        <v>57017</v>
      </c>
      <c r="H20" s="328"/>
      <c r="I20" s="328"/>
      <c r="J20" s="329">
        <f t="shared" si="3"/>
        <v>57017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57017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53542</v>
      </c>
      <c r="E42" s="349">
        <f>E19+E20+E21+E27+E40+E41</f>
        <v>3475</v>
      </c>
      <c r="F42" s="349">
        <f aca="true" t="shared" si="11" ref="F42:R42">F19+F20+F21+F27+F40+F41</f>
        <v>0</v>
      </c>
      <c r="G42" s="349">
        <f t="shared" si="11"/>
        <v>57017</v>
      </c>
      <c r="H42" s="349">
        <f t="shared" si="11"/>
        <v>0</v>
      </c>
      <c r="I42" s="349">
        <f t="shared" si="11"/>
        <v>0</v>
      </c>
      <c r="J42" s="349">
        <f t="shared" si="11"/>
        <v>57017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57017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13.05.2020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6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123</v>
      </c>
      <c r="D31" s="368">
        <v>123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479</v>
      </c>
      <c r="D40" s="362">
        <f>SUM(D41:D44)</f>
        <v>479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479</v>
      </c>
      <c r="D44" s="368">
        <v>479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602</v>
      </c>
      <c r="D45" s="438">
        <f>D26+D30+D31+D33+D32+D34+D35+D40</f>
        <v>602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1505</v>
      </c>
      <c r="D46" s="444">
        <f>D45+D23+D21+D11</f>
        <v>602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21134</v>
      </c>
      <c r="D58" s="138">
        <f>D59+D61</f>
        <v>0</v>
      </c>
      <c r="E58" s="136">
        <f t="shared" si="1"/>
        <v>21134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21134</v>
      </c>
      <c r="D59" s="197"/>
      <c r="E59" s="136">
        <f t="shared" si="1"/>
        <v>21134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5868</v>
      </c>
      <c r="D65" s="197"/>
      <c r="E65" s="136">
        <f t="shared" si="1"/>
        <v>5868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27002</v>
      </c>
      <c r="D68" s="435">
        <f>D54+D58+D63+D64+D65+D66</f>
        <v>0</v>
      </c>
      <c r="E68" s="436">
        <f t="shared" si="1"/>
        <v>27002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158</v>
      </c>
      <c r="D73" s="137">
        <f>SUM(D74:D76)</f>
        <v>158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12419</v>
      </c>
      <c r="D77" s="138">
        <f>D78+D80</f>
        <v>12419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12419</v>
      </c>
      <c r="D78" s="197">
        <v>12419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6260</v>
      </c>
      <c r="D82" s="138">
        <f>SUM(D83:D86)</f>
        <v>6260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6260</v>
      </c>
      <c r="D84" s="197">
        <v>6260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2108</v>
      </c>
      <c r="D87" s="134">
        <f>SUM(D88:D92)+D96</f>
        <v>2108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1034</v>
      </c>
      <c r="D89" s="197">
        <v>1034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962</v>
      </c>
      <c r="D90" s="197">
        <v>962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110</v>
      </c>
      <c r="D92" s="138">
        <f>SUM(D93:D95)</f>
        <v>110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17</v>
      </c>
      <c r="D94" s="197">
        <v>17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93</v>
      </c>
      <c r="D95" s="197">
        <v>93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305</v>
      </c>
      <c r="D97" s="197">
        <v>305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21250</v>
      </c>
      <c r="D98" s="433">
        <f>D87+D82+D77+D73+D97</f>
        <v>21250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48252</v>
      </c>
      <c r="D99" s="427">
        <f>D98+D70+D68</f>
        <v>21250</v>
      </c>
      <c r="E99" s="427">
        <f>E98+E70+E68</f>
        <v>27002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13.05.2020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13.05.2020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2020-05-13T11:32:51Z</dcterms:modified>
  <cp:category/>
  <cp:version/>
  <cp:contentType/>
  <cp:contentStatus/>
</cp:coreProperties>
</file>