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<sst xmlns="http://schemas.openxmlformats.org/spreadsheetml/2006/main" count="1077" uniqueCount="877">
  <si>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</si>
  <si>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</si>
  <si>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</si>
  <si>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</si>
  <si>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</si>
  <si>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</si>
  <si>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</si>
  <si>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</si>
  <si>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</si>
  <si>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</si>
  <si>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</si>
  <si>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</si>
  <si>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</si>
  <si>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</si>
  <si>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</si>
  <si>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</si>
  <si>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</si>
  <si>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</si>
  <si>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</si>
  <si>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</si>
  <si>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</si>
  <si>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</si>
  <si>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</si>
  <si>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</si>
  <si>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</si>
  <si>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</si>
  <si>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</si>
  <si>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</si>
  <si>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</si>
  <si>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</si>
  <si>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</si>
  <si>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</si>
  <si>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</si>
  <si>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</si>
  <si>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</si>
  <si>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</si>
  <si>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</si>
  <si>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</si>
  <si>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</si>
  <si>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</si>
  <si>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</si>
  <si>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</si>
  <si>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</si>
  <si>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</si>
  <si>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</si>
  <si>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</si>
  <si>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</si>
  <si>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</si>
  <si>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</si>
  <si>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</si>
  <si>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</si>
  <si>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</si>
  <si>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</si>
  <si>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</si>
  <si>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</si>
  <si>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</si>
  <si>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</si>
  <si>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</si>
  <si>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</si>
  <si>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</si>
  <si>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</si>
  <si>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</si>
  <si>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</si>
  <si>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</si>
  <si>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</si>
  <si>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</si>
  <si>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</si>
  <si>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</si>
  <si>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</si>
  <si>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</si>
  <si>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</si>
  <si>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</si>
  <si>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</si>
  <si>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</si>
  <si>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</si>
  <si>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</si>
  <si>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</si>
  <si>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</si>
  <si>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</si>
  <si>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</si>
  <si>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</si>
  <si>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</si>
  <si>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</si>
  <si>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</si>
  <si>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</si>
  <si>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</si>
  <si>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</si>
  <si>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</si>
  <si>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</si>
  <si>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</si>
  <si>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</si>
  <si>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</si>
  <si>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</si>
  <si>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</si>
  <si>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</si>
  <si>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</si>
  <si>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</si>
  <si>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</si>
  <si>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</si>
  <si>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</si>
  <si>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</si>
  <si>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</si>
  <si>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</si>
  <si>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</si>
  <si>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</si>
  <si>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</si>
  <si>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</si>
  <si>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</si>
  <si>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</si>
  <si>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</si>
  <si>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</si>
  <si>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</si>
  <si>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</si>
  <si>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</si>
  <si>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</si>
  <si>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</si>
  <si>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</si>
  <si>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</si>
  <si>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</si>
  <si>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</si>
  <si>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</si>
  <si>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</si>
  <si>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</si>
  <si>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</si>
  <si>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</si>
  <si>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</si>
  <si>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</si>
  <si>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</si>
  <si>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</si>
  <si>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</si>
  <si>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</si>
  <si>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</si>
  <si>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</si>
  <si>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</si>
  <si>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</si>
  <si>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</si>
  <si>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</si>
  <si>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</si>
  <si>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</si>
  <si>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</si>
  <si>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</si>
  <si>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</si>
  <si>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</si>
  <si>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</si>
  <si>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</si>
  <si>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</si>
  <si>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</si>
  <si>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</si>
  <si>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</si>
  <si>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</si>
  <si>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</si>
  <si>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</si>
  <si>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</si>
  <si>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</si>
  <si>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</si>
  <si>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</si>
  <si>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</si>
  <si>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</si>
  <si>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</si>
  <si>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</si>
  <si>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</si>
  <si>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</si>
  <si>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</si>
  <si>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</si>
  <si>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</si>
  <si>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</si>
  <si>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</si>
  <si>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</si>
  <si>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</si>
  <si>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</si>
  <si>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</si>
  <si>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</si>
  <si>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</si>
  <si>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</si>
  <si>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</si>
  <si>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</si>
  <si>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</si>
  <si>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</si>
  <si>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</si>
  <si>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</si>
  <si>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</si>
  <si>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</si>
  <si>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</si>
  <si>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</si>
  <si>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</si>
  <si>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</si>
  <si>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</si>
  <si>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</si>
  <si>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</si>
  <si>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</si>
  <si>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</si>
  <si>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</si>
  <si>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</si>
  <si>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</si>
  <si>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</si>
  <si>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</si>
  <si>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</si>
  <si>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</si>
  <si>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</si>
  <si>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</si>
  <si>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</si>
  <si>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</si>
  <si>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</si>
  <si>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</si>
  <si>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</si>
  <si>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</si>
  <si>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</si>
  <si>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</si>
  <si>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</si>
  <si>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</si>
  <si>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</si>
  <si>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</si>
  <si>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</si>
  <si>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</si>
  <si>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</si>
  <si>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</si>
  <si>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</si>
  <si>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</si>
  <si>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</si>
  <si>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</si>
  <si>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</si>
  <si>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</si>
  <si>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</si>
  <si>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</si>
  <si>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</si>
  <si>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</si>
  <si>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</si>
  <si>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</si>
  <si>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</si>
  <si>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</si>
  <si>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</si>
  <si>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</si>
  <si>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</si>
  <si>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</si>
  <si>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</si>
  <si>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</si>
  <si>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</si>
  <si>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</si>
  <si>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</si>
  <si>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</si>
  <si>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</si>
  <si>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</si>
  <si>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</si>
  <si>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</si>
  <si>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</si>
  <si>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</si>
  <si>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</si>
  <si>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</si>
  <si>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</si>
  <si>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</si>
  <si>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</si>
  <si>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</si>
  <si>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</si>
  <si>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</si>
  <si>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</si>
  <si>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</si>
  <si>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</si>
  <si>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</si>
  <si>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</si>
  <si>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</si>
  <si>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</si>
  <si>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</si>
  <si>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</si>
  <si>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</si>
  <si>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</si>
  <si>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</si>
  <si>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</si>
  <si>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</si>
  <si>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</si>
  <si>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</si>
  <si>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</si>
  <si>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</si>
  <si>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</si>
  <si>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</si>
  <si>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</si>
  <si>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</si>
  <si>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</si>
  <si>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</si>
  <si>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</si>
  <si>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</si>
  <si>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</si>
  <si>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</si>
  <si>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</si>
  <si>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</si>
  <si>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</si>
  <si>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</si>
  <si>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</si>
  <si>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</si>
  <si>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</si>
  <si>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</si>
  <si>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</si>
  <si>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</si>
  <si>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</si>
  <si>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</si>
  <si>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</si>
  <si>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</si>
  <si>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</si>
  <si>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</si>
  <si>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</si>
  <si>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</si>
  <si>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</si>
  <si>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</si>
  <si>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</si>
  <si>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</si>
  <si>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</si>
  <si>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</si>
  <si>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</si>
  <si>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</si>
  <si>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</si>
  <si>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</si>
  <si>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</si>
  <si>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</si>
  <si>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</si>
  <si>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</si>
  <si>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</si>
  <si>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</si>
  <si>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</si>
  <si>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</si>
  <si>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</si>
  <si>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</si>
  <si>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</si>
  <si>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</si>
  <si>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</si>
  <si>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</si>
  <si>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</si>
  <si>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</si>
  <si>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</si>
  <si>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</si>
  <si>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</si>
  <si>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</si>
  <si>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</si>
  <si>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</si>
  <si>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</si>
  <si>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</si>
  <si>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</si>
  <si>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</si>
  <si>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</si>
  <si>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</si>
  <si>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</si>
  <si>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</si>
  <si>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</si>
  <si>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</si>
  <si>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</si>
  <si>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</si>
  <si>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</si>
  <si>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</si>
  <si>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</si>
  <si>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</si>
  <si>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</si>
  <si>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</si>
  <si>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</si>
  <si>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</si>
  <si>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</si>
  <si>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</si>
  <si>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</si>
  <si>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</si>
  <si>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</si>
  <si>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</si>
  <si>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</si>
  <si>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</si>
  <si>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</si>
  <si>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</si>
  <si>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</si>
  <si>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</si>
  <si>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</si>
  <si>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</si>
  <si>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</si>
  <si>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</si>
  <si>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</si>
  <si>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</si>
  <si>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</si>
  <si>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</si>
  <si>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</si>
  <si>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</si>
  <si>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</si>
  <si>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</si>
  <si>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</si>
  <si>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</si>
  <si>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</si>
  <si>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</si>
  <si>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</si>
  <si>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</si>
  <si>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</si>
  <si>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</si>
  <si>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</si>
  <si>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</si>
  <si>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</si>
  <si>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</si>
  <si>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</si>
  <si>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</si>
  <si>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</si>
  <si>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</si>
  <si>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</si>
  <si>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</si>
  <si>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</si>
  <si>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</si>
  <si>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</si>
  <si>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</si>
  <si>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</si>
  <si>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</si>
  <si>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</si>
  <si>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</si>
  <si>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</si>
  <si>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</si>
  <si>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</si>
  <si>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</si>
  <si>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</si>
  <si>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</si>
  <si>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</si>
  <si>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</si>
  <si>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</si>
  <si>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</si>
  <si>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</si>
  <si>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</si>
  <si>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</si>
  <si>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</si>
  <si>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</si>
  <si>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</si>
  <si>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</si>
  <si>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</si>
  <si>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</si>
  <si>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</si>
  <si>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</si>
  <si>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</si>
  <si>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</si>
  <si>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</si>
  <si>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</si>
  <si>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</si>
  <si>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</si>
  <si>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</si>
  <si>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</si>
  <si>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</si>
  <si>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</si>
  <si>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</si>
  <si>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</si>
  <si>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</si>
  <si>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</si>
  <si>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</si>
  <si>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</si>
  <si>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</si>
  <si>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</si>
  <si>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</si>
  <si>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</si>
  <si>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</si>
  <si>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</si>
  <si>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</si>
  <si>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</si>
  <si>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</si>
  <si>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</si>
  <si>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</si>
  <si>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</si>
  <si>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</si>
  <si>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</si>
  <si>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</si>
  <si>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</si>
  <si>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</si>
  <si>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</si>
  <si>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</si>
  <si>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</si>
  <si>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</si>
  <si>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</si>
  <si>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</si>
  <si>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</si>
  <si>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</si>
  <si>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</si>
  <si>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</si>
  <si>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</si>
  <si>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</si>
  <si>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</si>
  <si>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</si>
  <si>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</si>
  <si>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</si>
  <si>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</si>
  <si>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</si>
  <si>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</si>
  <si>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</si>
  <si>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</si>
  <si>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</si>
  <si>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</si>
  <si>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</si>
  <si>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</si>
  <si>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</si>
  <si>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</si>
  <si>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</si>
  <si>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</si>
  <si>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</si>
  <si>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</si>
  <si>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</si>
  <si>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</si>
  <si>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</si>
  <si>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</si>
  <si>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</si>
  <si>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</si>
  <si>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</si>
  <si>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</si>
  <si>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</si>
  <si>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</si>
  <si>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</si>
  <si>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</si>
  <si>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</si>
  <si>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</si>
  <si>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</si>
  <si>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</si>
  <si>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</si>
  <si>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</si>
  <si>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</si>
  <si>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</si>
  <si>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</si>
  <si>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</si>
  <si>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</si>
  <si>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</si>
  <si>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</si>
  <si>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</si>
  <si>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</si>
  <si>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</si>
  <si>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</si>
  <si>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</si>
  <si>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</si>
  <si>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</si>
  <si>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</si>
  <si>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</si>
  <si>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</si>
  <si>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</si>
  <si>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</si>
  <si>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</si>
  <si>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</si>
  <si>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</si>
  <si>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</si>
  <si>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</si>
  <si>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</si>
  <si>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</si>
  <si>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</si>
  <si>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</si>
  <si>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</si>
  <si>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</si>
  <si>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</si>
  <si>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</si>
  <si>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</si>
  <si>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</si>
  <si>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</si>
  <si>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</si>
  <si>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</si>
  <si>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</si>
  <si>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</si>
  <si>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</si>
  <si>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</si>
  <si>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</si>
  <si>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</si>
  <si>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</si>
  <si>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</si>
  <si>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</si>
  <si>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</si>
  <si>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</si>
  <si>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</si>
  <si>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</si>
  <si>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</si>
  <si>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</si>
  <si>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</si>
  <si>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</si>
  <si>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</si>
  <si>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</si>
  <si>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</si>
  <si>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</si>
  <si>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</si>
  <si>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</si>
  <si>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</si>
  <si>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</si>
  <si>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</si>
  <si>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</si>
  <si>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</si>
  <si>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</si>
  <si>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</si>
  <si>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</si>
  <si>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</si>
  <si>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</si>
  <si>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</si>
  <si>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</si>
  <si>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</si>
  <si>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</si>
  <si>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</si>
  <si>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</si>
  <si>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</si>
  <si>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</si>
  <si>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</si>
  <si>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</si>
  <si>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</si>
  <si>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</si>
  <si>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</si>
  <si>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</si>
  <si>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</si>
  <si>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</si>
  <si>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</si>
  <si>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</si>
  <si>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</si>
  <si>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</si>
  <si>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</si>
  <si>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</si>
  <si>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</si>
  <si>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</si>
  <si>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</si>
  <si>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</si>
  <si>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</si>
  <si>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</si>
  <si>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</si>
  <si>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</si>
  <si>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</si>
  <si>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</si>
  <si>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</si>
  <si>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</si>
  <si>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</si>
  <si>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</si>
  <si>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</si>
  <si>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</si>
  <si>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</si>
  <si>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</si>
  <si>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</si>
  <si>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</si>
  <si>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</si>
  <si>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</si>
  <si>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</si>
  <si>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</si>
  <si>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</si>
  <si>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</si>
  <si>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</si>
  <si>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</si>
  <si>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</si>
  <si>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</si>
  <si>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</si>
  <si>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</si>
  <si>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</si>
  <si>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</si>
  <si>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</si>
  <si>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</si>
  <si>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</si>
  <si>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</si>
  <si>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</si>
  <si>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</si>
  <si>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</si>
  <si>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</si>
  <si>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</si>
  <si>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</si>
  <si>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</si>
  <si>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</si>
  <si>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</si>
  <si>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</si>
  <si>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</si>
  <si>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</si>
  <si>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</si>
  <si>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</si>
  <si>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</si>
  <si>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</si>
  <si>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</si>
  <si>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</si>
  <si>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</si>
  <si>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</si>
  <si>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</si>
  <si>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</si>
  <si>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</si>
  <si>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</si>
  <si>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</si>
  <si>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</si>
  <si>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</si>
  <si>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</si>
  <si>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</si>
  <si>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</si>
  <si>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</si>
  <si>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</si>
  <si>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</si>
  <si>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</si>
  <si>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</si>
  <si>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</si>
  <si>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</si>
  <si>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</si>
  <si>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</si>
  <si>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</si>
  <si>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</si>
  <si>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</si>
  <si>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</si>
  <si>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</si>
  <si>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</si>
  <si>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</si>
  <si>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</si>
  <si>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</si>
  <si>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</si>
  <si>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</si>
  <si>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</si>
  <si>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</si>
  <si>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</si>
  <si>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</si>
  <si>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</si>
  <si>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</si>
  <si>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</si>
  <si>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</si>
  <si>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</si>
  <si>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</si>
  <si>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</si>
  <si>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</si>
  <si>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</si>
  <si>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</si>
  <si>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</si>
  <si>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</si>
  <si>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</si>
  <si>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</si>
  <si>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</si>
  <si>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</si>
  <si>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</si>
  <si>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</si>
  <si>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</si>
  <si>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</si>
  <si>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</si>
  <si>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</si>
  <si>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</si>
  <si>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</si>
  <si>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</si>
  <si>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</si>
  <si>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</si>
  <si>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</si>
  <si>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</si>
  <si>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</si>
  <si>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</si>
  <si>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</si>
  <si>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</si>
  <si>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</si>
  <si>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</si>
  <si>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</si>
  <si>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</si>
  <si>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</si>
  <si>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</si>
  <si>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</si>
  <si>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</si>
  <si>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</si>
  <si>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</si>
  <si>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</si>
  <si>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</si>
  <si>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</si>
  <si>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</si>
  <si>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</si>
  <si>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</si>
  <si>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</si>
  <si>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</si>
  <si>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</si>
  <si>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</si>
  <si>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</si>
  <si>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</si>
  <si>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</si>
  <si>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</si>
  <si>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</si>
  <si>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</si>
  <si>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</si>
  <si>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</si>
  <si>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</si>
  <si>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</si>
  <si>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</si>
  <si>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</si>
  <si>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</si>
  <si>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</si>
  <si>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</si>
  <si>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</si>
  <si>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</si>
  <si>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</si>
  <si>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</si>
  <si>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</si>
  <si>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</si>
  <si>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</si>
  <si>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</si>
  <si>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</si>
  <si>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</si>
  <si>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</si>
  <si>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</si>
  <si>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</si>
  <si>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</si>
  <si>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</si>
  <si>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</si>
  <si>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</si>
  <si>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</si>
  <si>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</si>
  <si>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</si>
  <si>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</si>
  <si>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</si>
  <si>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</si>
  <si>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</si>
  <si>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</si>
  <si>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</si>
  <si>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</si>
  <si>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</si>
  <si>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</si>
  <si>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</si>
  <si>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</si>
  <si>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</si>
  <si>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</si>
  <si>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</si>
  <si>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</si>
  <si>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</si>
  <si>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</si>
  <si>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</si>
  <si>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</si>
  <si>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</si>
  <si>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</si>
  <si>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</si>
  <si>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</si>
  <si>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</si>
  <si>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</si>
  <si>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</si>
  <si>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</si>
  <si>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</si>
  <si>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</si>
  <si>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</si>
  <si>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</si>
  <si>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</si>
  <si>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</si>
  <si>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</si>
  <si>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</si>
  <si>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</si>
  <si>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</si>
  <si>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</si>
  <si>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</si>
  <si>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</si>
  <si>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</si>
  <si>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</si>
  <si>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</si>
  <si>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</si>
  <si>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</si>
  <si>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</si>
  <si>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</si>
  <si>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</si>
  <si>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</si>
  <si>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</si>
  <si>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</si>
  <si>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</si>
  <si>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</si>
  <si>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</si>
  <si>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</si>
  <si>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</si>
  <si>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</si>
  <si>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</si>
  <si>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</si>
  <si>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</si>
  <si>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</si>
  <si>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</si>
  <si>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</si>
  <si>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</si>
  <si>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</si>
  <si>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</si>
  <si>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</si>
  <si>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</si>
  <si>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</si>
  <si>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</si>
  <si>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</si>
  <si>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</si>
  <si>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</si>
  <si>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</si>
  <si>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</si>
  <si>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</si>
  <si>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</si>
  <si>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</si>
  <si>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</si>
  <si>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</si>
  <si>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</si>
  <si>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</si>
  <si>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</si>
  <si>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</si>
  <si>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</si>
  <si>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</si>
  <si>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</si>
  <si>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НЕДВИЖИМИ ИМОТИ СОФИЯ    АДСИЦ</t>
  </si>
  <si>
    <t>неконсолидиран</t>
  </si>
  <si>
    <t>МАРИЯ АЛЕКСАНДРОВА</t>
  </si>
  <si>
    <t>Ръководител: ДИМИТЪР АТАНАСОВ ГЕОРГИЕВ</t>
  </si>
  <si>
    <t>ДИМИТЪР ГЕОРГИЕВ</t>
  </si>
  <si>
    <t>към   30.06.2008</t>
  </si>
  <si>
    <t>Дата на съставяне: 22.07.2008</t>
  </si>
  <si>
    <t>22.07.2008</t>
  </si>
  <si>
    <t xml:space="preserve">Дата на съставяне:     22.07.2008                                </t>
  </si>
  <si>
    <t xml:space="preserve">Дата  на съставяне: 22.07.2008..........                                                                                                                                </t>
  </si>
  <si>
    <t xml:space="preserve">Дата на съставяне: …22.07.2008………..                         </t>
  </si>
  <si>
    <t>Дата на съставяне:22.07.2008</t>
  </si>
  <si>
    <r>
      <t xml:space="preserve">Дата на съставяне: </t>
    </r>
    <r>
      <rPr>
        <sz val="10"/>
        <rFont val="Times New Roman"/>
        <family val="1"/>
      </rPr>
      <t>…22.07.2008………………………………..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</si>
</sst>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0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864</v>
      </c>
      <c r="F3" s="217" t="s">
        <v>2</v>
      </c>
      <c r="G3" s="172"/>
      <c r="H3" s="461">
        <v>175163724</v>
      </c>
    </row>
    <row r="4" spans="1:8" ht="15">
      <c r="A4" s="579" t="s">
        <v>3</v>
      </c>
      <c r="B4" s="585"/>
      <c r="C4" s="585"/>
      <c r="D4" s="585"/>
      <c r="E4" s="504" t="s">
        <v>865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11344</v>
      </c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11344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844</v>
      </c>
      <c r="H24" s="152">
        <v>75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844</v>
      </c>
      <c r="H25" s="154">
        <f>H19+H20+H21</f>
        <v>75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7690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-796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-796</v>
      </c>
      <c r="H33" s="154">
        <f>H27+H31+H32</f>
        <v>7690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698</v>
      </c>
      <c r="H36" s="154">
        <f>H25+H17+H33</f>
        <v>8415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11344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8508</v>
      </c>
      <c r="H59" s="152">
        <v>1134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</v>
      </c>
      <c r="H61" s="154">
        <f>SUM(H62:H68)</f>
        <v>2110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445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1184</v>
      </c>
      <c r="E68" s="237" t="s">
        <v>213</v>
      </c>
      <c r="F68" s="242" t="s">
        <v>214</v>
      </c>
      <c r="G68" s="152">
        <v>52</v>
      </c>
      <c r="H68" s="152">
        <v>1661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3430</v>
      </c>
      <c r="H69" s="152">
        <v>152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11994</v>
      </c>
      <c r="H71" s="161">
        <f>H59+H60+H61+H69+H70</f>
        <v>3396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1184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11994</v>
      </c>
      <c r="H79" s="162">
        <f>H71+H74+H75+H76</f>
        <v>3396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1347</v>
      </c>
      <c r="D87" s="151">
        <v>10627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1347</v>
      </c>
      <c r="D91" s="155">
        <f>SUM(D87:D90)</f>
        <v>10627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1348</v>
      </c>
      <c r="D93" s="155">
        <f>D64+D75+D84+D91+D92</f>
        <v>11811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12692</v>
      </c>
      <c r="D94" s="164">
        <f>D93+D55</f>
        <v>11811</v>
      </c>
      <c r="E94" s="449" t="s">
        <v>270</v>
      </c>
      <c r="F94" s="289" t="s">
        <v>271</v>
      </c>
      <c r="G94" s="165">
        <f>G36+G39+G55+G79</f>
        <v>12692</v>
      </c>
      <c r="H94" s="165">
        <f>H36+H39+H55+H79</f>
        <v>11811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3" t="s">
        <v>867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E49" sqref="E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НЕДВИЖИМИ ИМОТИ СОФИЯ    АДСИЦ</v>
      </c>
      <c r="C2" s="588"/>
      <c r="D2" s="588"/>
      <c r="E2" s="588"/>
      <c r="F2" s="590" t="s">
        <v>2</v>
      </c>
      <c r="G2" s="590"/>
      <c r="H2" s="526">
        <f>'справка №1-БАЛАНС'!H3</f>
        <v>175163724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към   30.06.2008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456</v>
      </c>
      <c r="D10" s="46">
        <v>803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16</v>
      </c>
      <c r="D12" s="46">
        <v>26</v>
      </c>
      <c r="E12" s="300" t="s">
        <v>78</v>
      </c>
      <c r="F12" s="549" t="s">
        <v>297</v>
      </c>
      <c r="G12" s="550"/>
      <c r="H12" s="550">
        <v>11735</v>
      </c>
    </row>
    <row r="13" spans="1:18" ht="12">
      <c r="A13" s="298" t="s">
        <v>298</v>
      </c>
      <c r="B13" s="299" t="s">
        <v>299</v>
      </c>
      <c r="C13" s="46">
        <v>2</v>
      </c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11735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3200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474</v>
      </c>
      <c r="D19" s="49">
        <f>SUM(D9:D15)+D16</f>
        <v>4031</v>
      </c>
      <c r="E19" s="304" t="s">
        <v>317</v>
      </c>
      <c r="F19" s="552" t="s">
        <v>318</v>
      </c>
      <c r="G19" s="550">
        <v>6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244</v>
      </c>
      <c r="D22" s="46"/>
      <c r="E22" s="304" t="s">
        <v>326</v>
      </c>
      <c r="F22" s="552" t="s">
        <v>327</v>
      </c>
      <c r="G22" s="550">
        <v>1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4</v>
      </c>
      <c r="E24" s="301" t="s">
        <v>103</v>
      </c>
      <c r="F24" s="554" t="s">
        <v>334</v>
      </c>
      <c r="G24" s="548">
        <f>SUM(G19:G23)</f>
        <v>7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85</v>
      </c>
      <c r="D25" s="46">
        <v>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329</v>
      </c>
      <c r="D26" s="49">
        <f>SUM(D22:D25)</f>
        <v>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803</v>
      </c>
      <c r="D28" s="50">
        <f>D26+D19</f>
        <v>4050</v>
      </c>
      <c r="E28" s="127" t="s">
        <v>339</v>
      </c>
      <c r="F28" s="554" t="s">
        <v>340</v>
      </c>
      <c r="G28" s="548">
        <f>G13+G15+G24</f>
        <v>7</v>
      </c>
      <c r="H28" s="548">
        <f>H13+H15+H24</f>
        <v>11740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7690</v>
      </c>
      <c r="E30" s="127" t="s">
        <v>343</v>
      </c>
      <c r="F30" s="554" t="s">
        <v>344</v>
      </c>
      <c r="G30" s="53">
        <f>IF((C28-G28)&gt;0,C28-G28,0)</f>
        <v>796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803</v>
      </c>
      <c r="D33" s="49">
        <f>D28-D31+D32</f>
        <v>4050</v>
      </c>
      <c r="E33" s="127" t="s">
        <v>353</v>
      </c>
      <c r="F33" s="554" t="s">
        <v>354</v>
      </c>
      <c r="G33" s="53">
        <f>G32-G31+G28</f>
        <v>7</v>
      </c>
      <c r="H33" s="53">
        <f>H32-H31+H28</f>
        <v>11740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7690</v>
      </c>
      <c r="E34" s="128" t="s">
        <v>357</v>
      </c>
      <c r="F34" s="554" t="s">
        <v>358</v>
      </c>
      <c r="G34" s="548">
        <f>IF((C33-G33)&gt;0,C33-G33,0)</f>
        <v>796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7690</v>
      </c>
      <c r="E39" s="313" t="s">
        <v>369</v>
      </c>
      <c r="F39" s="558" t="s">
        <v>370</v>
      </c>
      <c r="G39" s="559">
        <f>IF(G34&gt;0,IF(C35+G34&lt;0,0,C35+G34),IF(C34-C35&lt;0,C35-C34,0))</f>
        <v>796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7690</v>
      </c>
      <c r="E41" s="127" t="s">
        <v>376</v>
      </c>
      <c r="F41" s="571" t="s">
        <v>377</v>
      </c>
      <c r="G41" s="52">
        <f>IF(C39=0,IF(G39-G40&gt;0,G39-G40+C40,0),IF(C39-C40&lt;0,C40-C39+G40,0))</f>
        <v>796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803</v>
      </c>
      <c r="D42" s="53">
        <f>D33+D35+D39</f>
        <v>11740</v>
      </c>
      <c r="E42" s="128" t="s">
        <v>380</v>
      </c>
      <c r="F42" s="129" t="s">
        <v>381</v>
      </c>
      <c r="G42" s="53">
        <f>G39+G33</f>
        <v>803</v>
      </c>
      <c r="H42" s="53">
        <f>H39+H33</f>
        <v>11740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862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866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 t="s">
        <v>868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НЕДВИЖИМИ ИМОТИ СОФИЯ    АДСИЦ</v>
      </c>
      <c r="C4" s="541" t="s">
        <v>2</v>
      </c>
      <c r="D4" s="541">
        <f>'справка №1-БАЛАНС'!H3</f>
        <v>175163724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  30.06.2008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50</v>
      </c>
      <c r="D10" s="54">
        <v>18972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-11009</v>
      </c>
      <c r="D11" s="54">
        <v>-6038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-1603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-329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-259</v>
      </c>
      <c r="D19" s="54">
        <v>-294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-13162</v>
      </c>
      <c r="D20" s="55">
        <f>SUM(D10:D19)</f>
        <v>12603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7374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150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7374</v>
      </c>
      <c r="D32" s="55">
        <f>SUM(D22:D31)</f>
        <v>150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1134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-3492</v>
      </c>
      <c r="D40" s="54">
        <v>-3500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-3492</v>
      </c>
      <c r="D42" s="55">
        <f>SUM(D34:D41)</f>
        <v>-2380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-9280</v>
      </c>
      <c r="D43" s="55">
        <f>D42+D32+D20</f>
        <v>10373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10627</v>
      </c>
      <c r="D44" s="132">
        <v>254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1347</v>
      </c>
      <c r="D45" s="55">
        <f>D44+D43</f>
        <v>10627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6"/>
      <c r="D52" s="576"/>
      <c r="G52" s="133"/>
      <c r="H52" s="133"/>
    </row>
    <row r="53" spans="1:8" ht="12">
      <c r="A53" s="318"/>
      <c r="B53" s="318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НЕДВИЖИМИ ИМОТИ СОФИЯ   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175163724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към   30.06.2008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75</v>
      </c>
      <c r="I11" s="58">
        <f>'справка №1-БАЛАНС'!H28+'справка №1-БАЛАНС'!H31</f>
        <v>7690</v>
      </c>
      <c r="J11" s="58">
        <f>'справка №1-БАЛАНС'!H29+'справка №1-БАЛАНС'!H32</f>
        <v>0</v>
      </c>
      <c r="K11" s="60"/>
      <c r="L11" s="344">
        <f>SUM(C11:K11)</f>
        <v>8415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75</v>
      </c>
      <c r="I15" s="61">
        <f t="shared" si="2"/>
        <v>7690</v>
      </c>
      <c r="J15" s="61">
        <f t="shared" si="2"/>
        <v>0</v>
      </c>
      <c r="K15" s="61">
        <f t="shared" si="2"/>
        <v>0</v>
      </c>
      <c r="L15" s="344">
        <f t="shared" si="1"/>
        <v>8415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-796</v>
      </c>
      <c r="K16" s="60"/>
      <c r="L16" s="344">
        <f t="shared" si="1"/>
        <v>-796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769</v>
      </c>
      <c r="I17" s="62">
        <f t="shared" si="3"/>
        <v>-7690</v>
      </c>
      <c r="J17" s="62">
        <f>J18+J19</f>
        <v>0</v>
      </c>
      <c r="K17" s="62">
        <f t="shared" si="3"/>
        <v>0</v>
      </c>
      <c r="L17" s="344">
        <f t="shared" si="1"/>
        <v>-6921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-6921</v>
      </c>
      <c r="J18" s="60"/>
      <c r="K18" s="60"/>
      <c r="L18" s="344">
        <f t="shared" si="1"/>
        <v>-6921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769</v>
      </c>
      <c r="I19" s="60">
        <v>-769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844</v>
      </c>
      <c r="I29" s="59">
        <f t="shared" si="6"/>
        <v>0</v>
      </c>
      <c r="J29" s="59">
        <f t="shared" si="6"/>
        <v>-796</v>
      </c>
      <c r="K29" s="59">
        <f t="shared" si="6"/>
        <v>0</v>
      </c>
      <c r="L29" s="344">
        <f t="shared" si="1"/>
        <v>698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844</v>
      </c>
      <c r="I32" s="59">
        <f t="shared" si="7"/>
        <v>0</v>
      </c>
      <c r="J32" s="59">
        <f t="shared" si="7"/>
        <v>-796</v>
      </c>
      <c r="K32" s="59">
        <f t="shared" si="7"/>
        <v>0</v>
      </c>
      <c r="L32" s="344">
        <f t="shared" si="1"/>
        <v>698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78" t="s">
        <v>522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536"/>
      <c r="B39" s="537"/>
      <c r="C39" s="538"/>
      <c r="D39" s="538" t="s">
        <v>866</v>
      </c>
      <c r="E39" s="538"/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НЕДВИЖИМИ ИМОТИ СОФИЯ   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175163724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към   30.06.2008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11344</v>
      </c>
      <c r="F9" s="189"/>
      <c r="G9" s="74">
        <f>D9+E9-F9</f>
        <v>11344</v>
      </c>
      <c r="H9" s="65"/>
      <c r="I9" s="65"/>
      <c r="J9" s="74">
        <f>G9+H9-I9</f>
        <v>11344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11344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11344</v>
      </c>
      <c r="F17" s="194">
        <f>SUM(F9:F16)</f>
        <v>0</v>
      </c>
      <c r="G17" s="74">
        <f t="shared" si="2"/>
        <v>11344</v>
      </c>
      <c r="H17" s="75">
        <f>SUM(H9:H16)</f>
        <v>0</v>
      </c>
      <c r="I17" s="75">
        <f>SUM(I9:I16)</f>
        <v>0</v>
      </c>
      <c r="J17" s="74">
        <f t="shared" si="3"/>
        <v>11344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11344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11344</v>
      </c>
      <c r="F40" s="438">
        <f aca="true" t="shared" si="13" ref="F40:R40">F17+F18+F19+F25+F38+F39</f>
        <v>0</v>
      </c>
      <c r="G40" s="438">
        <f t="shared" si="13"/>
        <v>11344</v>
      </c>
      <c r="H40" s="438">
        <f t="shared" si="13"/>
        <v>0</v>
      </c>
      <c r="I40" s="438">
        <f t="shared" si="13"/>
        <v>0</v>
      </c>
      <c r="J40" s="438">
        <f t="shared" si="13"/>
        <v>11344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11344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866</v>
      </c>
      <c r="I45" s="349"/>
      <c r="J45" s="349"/>
      <c r="K45" s="349"/>
      <c r="L45" s="349"/>
      <c r="M45" s="349" t="s">
        <v>868</v>
      </c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НЕДВИЖИМИ ИМОТИ СОФИЯ    АДСИЦ</v>
      </c>
      <c r="C3" s="619"/>
      <c r="D3" s="526" t="s">
        <v>2</v>
      </c>
      <c r="E3" s="107">
        <f>'справка №1-БАЛАНС'!H3</f>
        <v>175163724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към   30.06.2008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3429</v>
      </c>
      <c r="D71" s="105">
        <f>SUM(D72:D74)</f>
        <v>3429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3429</v>
      </c>
      <c r="D73" s="108">
        <v>3429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8508</v>
      </c>
      <c r="D75" s="103">
        <f>D76+D78</f>
        <v>8508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8508</v>
      </c>
      <c r="D76" s="108">
        <v>8508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56</v>
      </c>
      <c r="D85" s="104">
        <f>SUM(D86:D90)+D94</f>
        <v>56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52</v>
      </c>
      <c r="D90" s="103">
        <f>SUM(D91:D93)</f>
        <v>52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52</v>
      </c>
      <c r="D93" s="108">
        <v>52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11994</v>
      </c>
      <c r="D96" s="104">
        <f>D85+D80+D75+D71+D95</f>
        <v>11994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11994</v>
      </c>
      <c r="D97" s="104">
        <f>D96+D68+D66</f>
        <v>11994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868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НЕДВИЖИМИ ИМОТИ СОФИЯ   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175163724</v>
      </c>
    </row>
    <row r="5" spans="1:9" ht="15">
      <c r="A5" s="501" t="s">
        <v>5</v>
      </c>
      <c r="B5" s="621" t="str">
        <f>'справка №1-БАЛАНС'!E5</f>
        <v>към   30.06.2008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 t="s">
        <v>866</v>
      </c>
      <c r="D31" s="523"/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НЕДВИЖИМИ ИМОТИ СОФИЯ    АДСИЦ</v>
      </c>
      <c r="C5" s="627"/>
      <c r="D5" s="627"/>
      <c r="E5" s="570" t="s">
        <v>2</v>
      </c>
      <c r="F5" s="451">
        <f>'справка №1-БАЛАНС'!H3</f>
        <v>175163724</v>
      </c>
    </row>
    <row r="6" spans="1:13" ht="15" customHeight="1">
      <c r="A6" s="27" t="s">
        <v>823</v>
      </c>
      <c r="B6" s="628" t="str">
        <f>'справка №1-БАЛАНС'!E5</f>
        <v>към   30.06.2008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9" t="s">
        <v>850</v>
      </c>
      <c r="D151" s="629"/>
      <c r="E151" s="629"/>
      <c r="F151" s="62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D154" s="509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Sofconsulting</cp:lastModifiedBy>
  <cp:lastPrinted>2008-07-22T13:17:16Z</cp:lastPrinted>
  <dcterms:created xsi:type="dcterms:W3CDTF">2000-06-29T12:02:40Z</dcterms:created>
  <dcterms:modified xsi:type="dcterms:W3CDTF">2008-07-22T13:17:37Z</dcterms:modified>
  <cp:category/>
  <cp:version/>
  <cp:contentType/>
  <cp:contentStatus/>
</cp:coreProperties>
</file>