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<sst xmlns="http://schemas.openxmlformats.org/spreadsheetml/2006/main" count="1074" uniqueCount="897">
  <si>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</si>
  <si>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</si>
  <si>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</si>
  <si>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</si>
  <si>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</si>
  <si>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</si>
  <si>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</si>
  <si>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</si>
  <si>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</si>
  <si>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</si>
  <si>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</si>
  <si>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</si>
  <si>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</si>
  <si>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</si>
  <si>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</si>
  <si>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</si>
  <si>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</si>
  <si>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</si>
  <si>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</si>
  <si>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</si>
  <si>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</si>
  <si>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</si>
  <si>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</si>
  <si>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</si>
  <si>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</si>
  <si>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</si>
  <si>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</si>
  <si>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</si>
  <si>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</si>
  <si>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</si>
  <si>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</si>
  <si>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</si>
  <si>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</si>
  <si>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</si>
  <si>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</si>
  <si>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</si>
  <si>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</si>
  <si>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</si>
  <si>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</si>
  <si>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</si>
  <si>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</si>
  <si>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</si>
  <si>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</si>
  <si>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</si>
  <si>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</si>
  <si>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</si>
  <si>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</si>
  <si>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</si>
  <si>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</si>
  <si>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</si>
  <si>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</si>
  <si>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</si>
  <si>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</si>
  <si>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</si>
  <si>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</si>
  <si>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</si>
  <si>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</si>
  <si>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</si>
  <si>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</si>
  <si>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</si>
  <si>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</si>
  <si>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</si>
  <si>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</si>
  <si>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</si>
  <si>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</si>
  <si>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</si>
  <si>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</si>
  <si>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</si>
  <si>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</si>
  <si>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</si>
  <si>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</si>
  <si>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</si>
  <si>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</si>
  <si>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</si>
  <si>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</si>
  <si>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</si>
  <si>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</si>
  <si>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</si>
  <si>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</si>
  <si>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</si>
  <si>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</si>
  <si>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</si>
  <si>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</si>
  <si>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</si>
  <si>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</si>
  <si>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</si>
  <si>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</si>
  <si>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</si>
  <si>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</si>
  <si>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</si>
  <si>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</si>
  <si>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</si>
  <si>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</si>
  <si>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</si>
  <si>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</si>
  <si>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</si>
  <si>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</si>
  <si>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</si>
  <si>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</si>
  <si>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</si>
  <si>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</si>
  <si>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</si>
  <si>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</si>
  <si>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</si>
  <si>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</si>
  <si>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</si>
  <si>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</si>
  <si>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</si>
  <si>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</si>
  <si>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</si>
  <si>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</si>
  <si>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</si>
  <si>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</si>
  <si>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</si>
  <si>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</si>
  <si>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</si>
  <si>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</si>
  <si>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</si>
  <si>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</si>
  <si>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</si>
  <si>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</si>
  <si>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</si>
  <si>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</si>
  <si>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</si>
  <si>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</si>
  <si>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</si>
  <si>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</si>
  <si>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</si>
  <si>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</si>
  <si>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</si>
  <si>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</si>
  <si>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</si>
  <si>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</si>
  <si>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</si>
  <si>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</si>
  <si>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</si>
  <si>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</si>
  <si>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</si>
  <si>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</si>
  <si>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</si>
  <si>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</si>
  <si>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</si>
  <si>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</si>
  <si>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</si>
  <si>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</si>
  <si>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</si>
  <si>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</si>
  <si>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</si>
  <si>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</si>
  <si>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</si>
  <si>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</si>
  <si>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</si>
  <si>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</si>
  <si>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</si>
  <si>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</si>
  <si>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</si>
  <si>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</si>
  <si>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</si>
  <si>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</si>
  <si>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</si>
  <si>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</si>
  <si>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</si>
  <si>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</si>
  <si>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</si>
  <si>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</si>
  <si>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</si>
  <si>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</si>
  <si>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</si>
  <si>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</si>
  <si>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</si>
  <si>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</si>
  <si>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</si>
  <si>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</si>
  <si>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</si>
  <si>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</si>
  <si>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</si>
  <si>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</si>
  <si>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</si>
  <si>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</si>
  <si>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</si>
  <si>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</si>
  <si>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</si>
  <si>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</si>
  <si>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</si>
  <si>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</si>
  <si>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</si>
  <si>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</si>
  <si>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</si>
  <si>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</si>
  <si>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</si>
  <si>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</si>
  <si>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</si>
  <si>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</si>
  <si>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</si>
  <si>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</si>
  <si>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</si>
  <si>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</si>
  <si>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</si>
  <si>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</si>
  <si>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</si>
  <si>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</si>
  <si>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</si>
  <si>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</si>
  <si>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</si>
  <si>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</si>
  <si>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</si>
  <si>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</si>
  <si>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</si>
  <si>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</si>
  <si>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</si>
  <si>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</si>
  <si>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</si>
  <si>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</si>
  <si>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</si>
  <si>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</si>
  <si>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</si>
  <si>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</si>
  <si>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</si>
  <si>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</si>
  <si>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</si>
  <si>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</si>
  <si>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</si>
  <si>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</si>
  <si>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</si>
  <si>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</si>
  <si>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</si>
  <si>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</si>
  <si>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</si>
  <si>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</si>
  <si>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</si>
  <si>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</si>
  <si>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</si>
  <si>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</si>
  <si>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</si>
  <si>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</si>
  <si>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</si>
  <si>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</si>
  <si>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</si>
  <si>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</si>
  <si>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</si>
  <si>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</si>
  <si>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</si>
  <si>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</si>
  <si>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</si>
  <si>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</si>
  <si>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</si>
  <si>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</si>
  <si>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</si>
  <si>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</si>
  <si>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</si>
  <si>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</si>
  <si>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</si>
  <si>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</si>
  <si>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</si>
  <si>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</si>
  <si>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</si>
  <si>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</si>
  <si>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</si>
  <si>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</si>
  <si>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</si>
  <si>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</si>
  <si>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</si>
  <si>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</si>
  <si>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</si>
  <si>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</si>
  <si>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</si>
  <si>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</si>
  <si>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</si>
  <si>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</si>
  <si>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</si>
  <si>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</si>
  <si>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</si>
  <si>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</si>
  <si>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</si>
  <si>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</si>
  <si>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</si>
  <si>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</si>
  <si>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</si>
  <si>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</si>
  <si>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</si>
  <si>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</si>
  <si>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</si>
  <si>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</si>
  <si>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</si>
  <si>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</si>
  <si>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</si>
  <si>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</si>
  <si>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</si>
  <si>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</si>
  <si>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</si>
  <si>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</si>
  <si>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</si>
  <si>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</si>
  <si>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</si>
  <si>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</si>
  <si>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</si>
  <si>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</si>
  <si>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</si>
  <si>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</si>
  <si>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</si>
  <si>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</si>
  <si>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</si>
  <si>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</si>
  <si>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</si>
  <si>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</si>
  <si>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</si>
  <si>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</si>
  <si>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</si>
  <si>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</si>
  <si>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</si>
  <si>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</si>
  <si>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</si>
  <si>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</si>
  <si>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</si>
  <si>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</si>
  <si>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</si>
  <si>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</si>
  <si>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</si>
  <si>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</si>
  <si>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</si>
  <si>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</si>
  <si>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</si>
  <si>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</si>
  <si>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</si>
  <si>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</si>
  <si>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</si>
  <si>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</si>
  <si>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</si>
  <si>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</si>
  <si>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</si>
  <si>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</si>
  <si>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</si>
  <si>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</si>
  <si>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</si>
  <si>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</si>
  <si>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</si>
  <si>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</si>
  <si>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</si>
  <si>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</si>
  <si>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</si>
  <si>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</si>
  <si>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</si>
  <si>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</si>
  <si>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</si>
  <si>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</si>
  <si>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</si>
  <si>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</si>
  <si>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</si>
  <si>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</si>
  <si>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</si>
  <si>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</si>
  <si>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</si>
  <si>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</si>
  <si>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</si>
  <si>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</si>
  <si>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</si>
  <si>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</si>
  <si>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</si>
  <si>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</si>
  <si>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</si>
  <si>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</si>
  <si>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</si>
  <si>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</si>
  <si>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</si>
  <si>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</si>
  <si>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</si>
  <si>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</si>
  <si>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</si>
  <si>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</si>
  <si>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</si>
  <si>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</si>
  <si>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</si>
  <si>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</si>
  <si>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</si>
  <si>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</si>
  <si>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</si>
  <si>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</si>
  <si>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</si>
  <si>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</si>
  <si>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</si>
  <si>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</si>
  <si>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</si>
  <si>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</si>
  <si>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</si>
  <si>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</si>
  <si>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</si>
  <si>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</si>
  <si>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</si>
  <si>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</si>
  <si>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</si>
  <si>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</si>
  <si>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</si>
  <si>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</si>
  <si>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</si>
  <si>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</si>
  <si>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</si>
  <si>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</si>
  <si>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</si>
  <si>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</si>
  <si>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</si>
  <si>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</si>
  <si>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</si>
  <si>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</si>
  <si>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</si>
  <si>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</si>
  <si>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</si>
  <si>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</si>
  <si>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</si>
  <si>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</si>
  <si>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</si>
  <si>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</si>
  <si>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</si>
  <si>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</si>
  <si>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</si>
  <si>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</si>
  <si>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</si>
  <si>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</si>
  <si>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</si>
  <si>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</si>
  <si>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</si>
  <si>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</si>
  <si>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</si>
  <si>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</si>
  <si>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</si>
  <si>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</si>
  <si>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</si>
  <si>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</si>
  <si>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</si>
  <si>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</si>
  <si>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</si>
  <si>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</si>
  <si>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</si>
  <si>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</si>
  <si>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</si>
  <si>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</si>
  <si>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</si>
  <si>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</si>
  <si>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</si>
  <si>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</si>
  <si>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</si>
  <si>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</si>
  <si>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</si>
  <si>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</si>
  <si>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</si>
  <si>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</si>
  <si>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</si>
  <si>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</si>
  <si>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</si>
  <si>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</si>
  <si>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</si>
  <si>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</si>
  <si>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</si>
  <si>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</si>
  <si>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</si>
  <si>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</si>
  <si>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</si>
  <si>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</si>
  <si>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</si>
  <si>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</si>
  <si>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</si>
  <si>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</si>
  <si>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</si>
  <si>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</si>
  <si>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</si>
  <si>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</si>
  <si>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</si>
  <si>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</si>
  <si>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</si>
  <si>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</si>
  <si>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</si>
  <si>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</si>
  <si>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</si>
  <si>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</si>
  <si>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</si>
  <si>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</si>
  <si>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</si>
  <si>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</si>
  <si>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</si>
  <si>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</si>
  <si>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</si>
  <si>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</si>
  <si>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</si>
  <si>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</si>
  <si>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</si>
  <si>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</si>
  <si>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</si>
  <si>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</si>
  <si>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</si>
  <si>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</si>
  <si>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</si>
  <si>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</si>
  <si>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</si>
  <si>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</si>
  <si>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</si>
  <si>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</si>
  <si>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</si>
  <si>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</si>
  <si>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</si>
  <si>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</si>
  <si>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</si>
  <si>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</si>
  <si>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</si>
  <si>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</si>
  <si>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</si>
  <si>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</si>
  <si>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</si>
  <si>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</si>
  <si>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</si>
  <si>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</si>
  <si>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</si>
  <si>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</si>
  <si>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</si>
  <si>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</si>
  <si>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</si>
  <si>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</si>
  <si>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</si>
  <si>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</si>
  <si>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</si>
  <si>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</si>
  <si>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</si>
  <si>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</si>
  <si>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</si>
  <si>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</si>
  <si>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</si>
  <si>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</si>
  <si>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</si>
  <si>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</si>
  <si>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</si>
  <si>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</si>
  <si>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</si>
  <si>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</si>
  <si>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</si>
  <si>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</si>
  <si>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</si>
  <si>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</si>
  <si>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</si>
  <si>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</si>
  <si>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</si>
  <si>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</si>
  <si>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</si>
  <si>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</si>
  <si>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</si>
  <si>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</si>
  <si>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</si>
  <si>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</si>
  <si>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</si>
  <si>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</si>
  <si>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</si>
  <si>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</si>
  <si>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</si>
  <si>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</si>
  <si>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</si>
  <si>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</si>
  <si>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</si>
  <si>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</si>
  <si>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</si>
  <si>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</si>
  <si>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</si>
  <si>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</si>
  <si>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</si>
  <si>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</si>
  <si>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</si>
  <si>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</si>
  <si>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</si>
  <si>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</si>
  <si>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</si>
  <si>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</si>
  <si>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</si>
  <si>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</si>
  <si>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</si>
  <si>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</si>
  <si>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</si>
  <si>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</si>
  <si>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</si>
  <si>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</si>
  <si>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</si>
  <si>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</si>
  <si>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</si>
  <si>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</si>
  <si>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</si>
  <si>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</si>
  <si>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</si>
  <si>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</si>
  <si>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</si>
  <si>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</si>
  <si>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</si>
  <si>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</si>
  <si>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</si>
  <si>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</si>
  <si>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</si>
  <si>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</si>
  <si>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</si>
  <si>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</si>
  <si>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</si>
  <si>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</si>
  <si>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</si>
  <si>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</si>
  <si>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</si>
  <si>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</si>
  <si>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</si>
  <si>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</si>
  <si>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</si>
  <si>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</si>
  <si>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</si>
  <si>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</si>
  <si>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</si>
  <si>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</si>
  <si>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</si>
  <si>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</si>
  <si>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</si>
  <si>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</si>
  <si>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</si>
  <si>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</si>
  <si>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</si>
  <si>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</si>
  <si>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</si>
  <si>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</si>
  <si>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</si>
  <si>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</si>
  <si>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</si>
  <si>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</si>
  <si>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</si>
  <si>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</si>
  <si>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</si>
  <si>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</si>
  <si>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</si>
  <si>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</si>
  <si>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</si>
  <si>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</si>
  <si>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</si>
  <si>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</si>
  <si>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</si>
  <si>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</si>
  <si>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</si>
  <si>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</si>
  <si>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</si>
  <si>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</si>
  <si>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</si>
  <si>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</si>
  <si>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</si>
  <si>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</si>
  <si>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</si>
  <si>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</si>
  <si>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</si>
  <si>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</si>
  <si>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</si>
  <si>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</si>
  <si>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</si>
  <si>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</si>
  <si>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</si>
  <si>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</si>
  <si>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</si>
  <si>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</si>
  <si>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</si>
  <si>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</si>
  <si>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</si>
  <si>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</si>
  <si>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</si>
  <si>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</si>
  <si>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</si>
  <si>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</si>
  <si>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</si>
  <si>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</si>
  <si>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</si>
  <si>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</si>
  <si>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</si>
  <si>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</si>
  <si>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</si>
  <si>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</si>
  <si>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</si>
  <si>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</si>
  <si>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</si>
  <si>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</si>
  <si>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</si>
  <si>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</si>
  <si>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</si>
  <si>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</si>
  <si>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</si>
  <si>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</si>
  <si>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</si>
  <si>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</si>
  <si>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</si>
  <si>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</si>
  <si>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</si>
  <si>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</si>
  <si>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</si>
  <si>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</si>
  <si>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</si>
  <si>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</si>
  <si>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</si>
  <si>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</si>
  <si>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</si>
  <si>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</si>
  <si>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</si>
  <si>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</si>
  <si>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</si>
  <si>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</si>
  <si>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</si>
  <si>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</si>
  <si>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</si>
  <si>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</si>
  <si>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</si>
  <si>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</si>
  <si>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</si>
  <si>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</si>
  <si>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</si>
  <si>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</si>
  <si>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</si>
  <si>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</si>
  <si>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</si>
  <si>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</si>
  <si>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</si>
  <si>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</si>
  <si>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</si>
  <si>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</si>
  <si>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</si>
  <si>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</si>
  <si>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</si>
  <si>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</si>
  <si>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</si>
  <si>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</si>
  <si>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</si>
  <si>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</si>
  <si>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</si>
  <si>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</si>
  <si>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</si>
  <si>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</si>
  <si>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</si>
  <si>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</si>
  <si>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</si>
  <si>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</si>
  <si>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</si>
  <si>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</si>
  <si>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</si>
  <si>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</si>
  <si>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</si>
  <si>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</si>
  <si>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</si>
  <si>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</si>
  <si>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</si>
  <si>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</si>
  <si>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</si>
  <si>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</si>
  <si>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</si>
  <si>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</si>
  <si>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</si>
  <si>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</si>
  <si>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</si>
  <si>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</si>
  <si>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</si>
  <si>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</si>
  <si>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</si>
  <si>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</si>
  <si>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</si>
  <si>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</si>
  <si>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</si>
  <si>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</si>
  <si>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</si>
  <si>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</si>
  <si>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</si>
  <si>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</si>
  <si>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</si>
  <si>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</si>
  <si>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</si>
  <si>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</si>
  <si>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</si>
  <si>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</si>
  <si>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</si>
  <si>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</si>
  <si>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</si>
  <si>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</si>
  <si>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</si>
  <si>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</si>
  <si>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</si>
  <si>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</si>
  <si>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</si>
  <si>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</si>
  <si>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</si>
  <si>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</si>
  <si>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</si>
  <si>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</si>
  <si>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</si>
  <si>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</si>
  <si>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</si>
  <si>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</si>
  <si>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</si>
  <si>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</si>
  <si>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</si>
  <si>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</si>
  <si>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</si>
  <si>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</si>
  <si>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</si>
  <si>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</si>
  <si>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</si>
  <si>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</si>
  <si>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</si>
  <si>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</si>
  <si>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</si>
  <si>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</si>
  <si>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</si>
  <si>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</si>
  <si>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</si>
  <si>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</si>
  <si>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</si>
  <si>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</si>
  <si>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</si>
  <si>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</si>
  <si>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</si>
  <si>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</si>
  <si>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</si>
  <si>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</si>
  <si>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</si>
  <si>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</si>
  <si>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</si>
  <si>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</si>
  <si>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</si>
  <si>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</si>
  <si>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</si>
  <si>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</si>
  <si>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</si>
  <si>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</si>
  <si>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</si>
  <si>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</si>
  <si>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</si>
  <si>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</si>
  <si>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</si>
  <si>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</si>
  <si>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</si>
  <si>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</si>
  <si>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</si>
  <si>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</si>
  <si>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</si>
  <si>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</si>
  <si>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</si>
  <si>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</si>
  <si>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</si>
  <si>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</si>
  <si>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</si>
  <si>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</si>
  <si>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</si>
  <si>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</si>
  <si>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</si>
  <si>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</si>
  <si>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</si>
  <si>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</si>
  <si>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</si>
  <si>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</si>
  <si>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</si>
  <si>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</si>
  <si>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</si>
  <si>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</si>
  <si>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</si>
  <si>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</si>
  <si>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</si>
  <si>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</si>
  <si>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</si>
  <si>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</si>
  <si>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</si>
  <si>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</si>
  <si>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</si>
  <si>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</si>
  <si>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</si>
  <si>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</si>
  <si>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</si>
  <si>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</si>
  <si>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</si>
  <si>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</si>
  <si>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</si>
  <si>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</si>
  <si>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</si>
  <si>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</si>
  <si>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</si>
  <si>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</si>
  <si>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</si>
  <si>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</si>
  <si>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</si>
  <si>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</si>
  <si>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</si>
  <si>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2 Ксилема АД</t>
  </si>
  <si>
    <t>3 Рекорд АД</t>
  </si>
  <si>
    <t>01.01.2012-31.03.2012</t>
  </si>
  <si>
    <t xml:space="preserve">Дата на съставяне:22.05.2012                                </t>
  </si>
  <si>
    <t xml:space="preserve">Дата  на съставяне: 22.05.2012                                                                                                                   </t>
  </si>
  <si>
    <t>Дата на съставяне: 22.05.2012</t>
  </si>
  <si>
    <t>Дата на съставяне:22.05.2012</t>
  </si>
  <si>
    <t>4 Околчица АД</t>
  </si>
  <si>
    <t>5 Елпром - Елин АД</t>
  </si>
  <si>
    <t>6 Битко лизинг АД</t>
  </si>
  <si>
    <t xml:space="preserve">7 Инвестмашпроект </t>
  </si>
  <si>
    <t>8 Ръбър технолоджи груп АД</t>
  </si>
  <si>
    <t>9 Лейди 96 АД</t>
  </si>
  <si>
    <t>10 Инкомс - Телеком Холдинг АД</t>
  </si>
  <si>
    <t>11.Други</t>
  </si>
  <si>
    <t>12.Диамант АД</t>
  </si>
  <si>
    <t>13.Полимери АД</t>
  </si>
  <si>
    <t>14 Индустриален бизнес център АД</t>
  </si>
  <si>
    <t>15 Парк хотел Москва АД</t>
  </si>
</sst>
</file>

<file path=xl/styles.xml><?xml version="1.0" encoding="utf-8"?>
<styleSheet xmlns="http://schemas.openxmlformats.org/spreadsheetml/2006/main">
  <numFmts count="61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79">
      <selection activeCell="G94" sqref="G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121576032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13</v>
      </c>
    </row>
    <row r="5" spans="1:8" ht="15">
      <c r="A5" s="580" t="s">
        <v>5</v>
      </c>
      <c r="B5" s="581"/>
      <c r="C5" s="581"/>
      <c r="D5" s="581"/>
      <c r="E5" s="505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3948</v>
      </c>
      <c r="D11" s="151">
        <v>3948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17612</v>
      </c>
      <c r="D12" s="151">
        <v>17747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3131</v>
      </c>
      <c r="D13" s="151">
        <v>3302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10</v>
      </c>
      <c r="D15" s="151">
        <v>19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973</v>
      </c>
      <c r="D16" s="151">
        <v>1047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2293</v>
      </c>
      <c r="D17" s="151">
        <v>2122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27967</v>
      </c>
      <c r="D19" s="155">
        <f>SUM(D11:D18)</f>
        <v>28185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2053</v>
      </c>
      <c r="D20" s="151">
        <v>2072</v>
      </c>
      <c r="E20" s="237" t="s">
        <v>57</v>
      </c>
      <c r="F20" s="242" t="s">
        <v>58</v>
      </c>
      <c r="G20" s="158">
        <v>-42</v>
      </c>
      <c r="H20" s="158">
        <v>-692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</v>
      </c>
      <c r="D24" s="151">
        <v>8</v>
      </c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20605</v>
      </c>
      <c r="H25" s="154">
        <f>H19+H20+H21</f>
        <v>19955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</v>
      </c>
      <c r="D27" s="155">
        <f>SUM(D23:D26)</f>
        <v>8</v>
      </c>
      <c r="E27" s="253" t="s">
        <v>83</v>
      </c>
      <c r="F27" s="242" t="s">
        <v>84</v>
      </c>
      <c r="G27" s="154">
        <f>SUM(G28:G30)</f>
        <v>13305</v>
      </c>
      <c r="H27" s="154">
        <f>SUM(H28:H30)</f>
        <v>15146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13305</v>
      </c>
      <c r="H28" s="152">
        <v>15146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-960</v>
      </c>
      <c r="H32" s="316">
        <v>-1074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12345</v>
      </c>
      <c r="H33" s="154">
        <f>H27+H31+H32</f>
        <v>14072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16317</v>
      </c>
      <c r="D34" s="155">
        <f>SUM(D35:D38)</f>
        <v>18770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39534</v>
      </c>
      <c r="H36" s="154">
        <f>H25+H17+H33</f>
        <v>40611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11585</v>
      </c>
      <c r="D37" s="151">
        <v>11583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4732</v>
      </c>
      <c r="D38" s="151">
        <v>7187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12428</v>
      </c>
      <c r="H39" s="158">
        <v>11831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16347</v>
      </c>
      <c r="D45" s="155">
        <f>D34+D39+D44</f>
        <v>18800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355</v>
      </c>
      <c r="D47" s="151">
        <v>376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355</v>
      </c>
      <c r="D51" s="155">
        <f>SUM(D47:D50)</f>
        <v>376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1342</v>
      </c>
      <c r="H53" s="152">
        <v>1258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46729</v>
      </c>
      <c r="D55" s="155">
        <f>D19+D20+D21+D27+D32+D45+D51+D53+D54</f>
        <v>49441</v>
      </c>
      <c r="E55" s="237" t="s">
        <v>172</v>
      </c>
      <c r="F55" s="261" t="s">
        <v>173</v>
      </c>
      <c r="G55" s="154">
        <f>G49+G51+G52+G53+G54</f>
        <v>1342</v>
      </c>
      <c r="H55" s="154">
        <f>H49+H51+H52+H53+H54</f>
        <v>1258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357</v>
      </c>
      <c r="D58" s="151">
        <v>339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164</v>
      </c>
      <c r="D59" s="151">
        <v>159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333</v>
      </c>
      <c r="D60" s="151">
        <v>356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305</v>
      </c>
      <c r="D61" s="151">
        <v>306</v>
      </c>
      <c r="E61" s="243" t="s">
        <v>189</v>
      </c>
      <c r="F61" s="272" t="s">
        <v>190</v>
      </c>
      <c r="G61" s="154">
        <f>SUM(G62:G68)</f>
        <v>1965</v>
      </c>
      <c r="H61" s="154">
        <f>SUM(H62:H68)</f>
        <v>1939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587</v>
      </c>
      <c r="H62" s="152">
        <v>521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1159</v>
      </c>
      <c r="D64" s="155">
        <f>SUM(D58:D63)</f>
        <v>1160</v>
      </c>
      <c r="E64" s="237" t="s">
        <v>200</v>
      </c>
      <c r="F64" s="242" t="s">
        <v>201</v>
      </c>
      <c r="G64" s="152">
        <v>596</v>
      </c>
      <c r="H64" s="152">
        <v>526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574</v>
      </c>
      <c r="H66" s="152">
        <v>641</v>
      </c>
    </row>
    <row r="67" spans="1:8" ht="15">
      <c r="A67" s="235" t="s">
        <v>207</v>
      </c>
      <c r="B67" s="241" t="s">
        <v>208</v>
      </c>
      <c r="C67" s="151">
        <v>601</v>
      </c>
      <c r="D67" s="151">
        <v>590</v>
      </c>
      <c r="E67" s="237" t="s">
        <v>209</v>
      </c>
      <c r="F67" s="242" t="s">
        <v>210</v>
      </c>
      <c r="G67" s="152">
        <v>80</v>
      </c>
      <c r="H67" s="152">
        <v>61</v>
      </c>
    </row>
    <row r="68" spans="1:8" ht="15">
      <c r="A68" s="235" t="s">
        <v>211</v>
      </c>
      <c r="B68" s="241" t="s">
        <v>212</v>
      </c>
      <c r="C68" s="151">
        <v>491</v>
      </c>
      <c r="D68" s="151">
        <v>468</v>
      </c>
      <c r="E68" s="237" t="s">
        <v>213</v>
      </c>
      <c r="F68" s="242" t="s">
        <v>214</v>
      </c>
      <c r="G68" s="152">
        <v>128</v>
      </c>
      <c r="H68" s="152">
        <v>190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5748</v>
      </c>
      <c r="H69" s="152">
        <v>7331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7713</v>
      </c>
      <c r="H71" s="161">
        <f>H59+H60+H61+H69+H70</f>
        <v>9270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241</v>
      </c>
      <c r="D74" s="151">
        <v>468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1333</v>
      </c>
      <c r="D75" s="155">
        <f>SUM(D67:D74)</f>
        <v>1526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7544</v>
      </c>
      <c r="D78" s="155">
        <f>SUM(D79:D81)</f>
        <v>7442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4099</v>
      </c>
      <c r="D79" s="151">
        <v>3997</v>
      </c>
      <c r="E79" s="251" t="s">
        <v>242</v>
      </c>
      <c r="F79" s="261" t="s">
        <v>243</v>
      </c>
      <c r="G79" s="162">
        <f>G71+G74+G75+G76</f>
        <v>7713</v>
      </c>
      <c r="H79" s="162">
        <f>H71+H74+H75+H76</f>
        <v>9270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3445</v>
      </c>
      <c r="D81" s="151">
        <v>3445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7544</v>
      </c>
      <c r="D84" s="155">
        <f>D83+D82+D78</f>
        <v>7442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154</v>
      </c>
      <c r="D87" s="151">
        <v>119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4098</v>
      </c>
      <c r="D88" s="151">
        <v>3282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4252</v>
      </c>
      <c r="D91" s="155">
        <f>SUM(D87:D90)</f>
        <v>3401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14288</v>
      </c>
      <c r="D93" s="155">
        <f>D64+D75+D84+D91+D92</f>
        <v>13529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61017</v>
      </c>
      <c r="D94" s="164">
        <f>D93+D55</f>
        <v>62970</v>
      </c>
      <c r="E94" s="449" t="s">
        <v>270</v>
      </c>
      <c r="F94" s="289" t="s">
        <v>271</v>
      </c>
      <c r="G94" s="165">
        <f>G36+G39+G55+G79</f>
        <v>61017</v>
      </c>
      <c r="H94" s="165">
        <f>H36+H39+H55+H79</f>
        <v>62970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8">
        <v>41051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B18">
      <selection activeCell="G40" sqref="G4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"Българска холдингова компания" АД</v>
      </c>
      <c r="C2" s="589"/>
      <c r="D2" s="589"/>
      <c r="E2" s="589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0" t="str">
        <f>'справка №1-БАЛАНС'!E5</f>
        <v>01.01.2012-31.03.2012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462</v>
      </c>
      <c r="D9" s="46">
        <v>535</v>
      </c>
      <c r="E9" s="298" t="s">
        <v>285</v>
      </c>
      <c r="F9" s="549" t="s">
        <v>286</v>
      </c>
      <c r="G9" s="550">
        <v>229</v>
      </c>
      <c r="H9" s="550">
        <v>354</v>
      </c>
    </row>
    <row r="10" spans="1:8" ht="12">
      <c r="A10" s="298" t="s">
        <v>287</v>
      </c>
      <c r="B10" s="299" t="s">
        <v>288</v>
      </c>
      <c r="C10" s="46">
        <v>538</v>
      </c>
      <c r="D10" s="46">
        <v>529</v>
      </c>
      <c r="E10" s="298" t="s">
        <v>289</v>
      </c>
      <c r="F10" s="549" t="s">
        <v>290</v>
      </c>
      <c r="G10" s="550">
        <v>562</v>
      </c>
      <c r="H10" s="550">
        <v>558</v>
      </c>
    </row>
    <row r="11" spans="1:8" ht="12">
      <c r="A11" s="298" t="s">
        <v>291</v>
      </c>
      <c r="B11" s="299" t="s">
        <v>292</v>
      </c>
      <c r="C11" s="46">
        <v>426</v>
      </c>
      <c r="D11" s="46">
        <v>404</v>
      </c>
      <c r="E11" s="300" t="s">
        <v>293</v>
      </c>
      <c r="F11" s="549" t="s">
        <v>294</v>
      </c>
      <c r="G11" s="550">
        <v>1422</v>
      </c>
      <c r="H11" s="550">
        <v>1239</v>
      </c>
    </row>
    <row r="12" spans="1:8" ht="12">
      <c r="A12" s="298" t="s">
        <v>295</v>
      </c>
      <c r="B12" s="299" t="s">
        <v>296</v>
      </c>
      <c r="C12" s="46">
        <v>961</v>
      </c>
      <c r="D12" s="46">
        <v>1004</v>
      </c>
      <c r="E12" s="300" t="s">
        <v>78</v>
      </c>
      <c r="F12" s="549" t="s">
        <v>297</v>
      </c>
      <c r="G12" s="550">
        <v>122</v>
      </c>
      <c r="H12" s="550">
        <v>99</v>
      </c>
    </row>
    <row r="13" spans="1:18" ht="12">
      <c r="A13" s="298" t="s">
        <v>298</v>
      </c>
      <c r="B13" s="299" t="s">
        <v>299</v>
      </c>
      <c r="C13" s="46">
        <v>171</v>
      </c>
      <c r="D13" s="46">
        <v>215</v>
      </c>
      <c r="E13" s="301" t="s">
        <v>51</v>
      </c>
      <c r="F13" s="551" t="s">
        <v>300</v>
      </c>
      <c r="G13" s="548">
        <f>SUM(G9:G12)</f>
        <v>2335</v>
      </c>
      <c r="H13" s="548">
        <f>SUM(H9:H12)</f>
        <v>2250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357</v>
      </c>
      <c r="D14" s="46">
        <v>311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-14</v>
      </c>
      <c r="D15" s="47">
        <v>-11</v>
      </c>
      <c r="E15" s="296" t="s">
        <v>305</v>
      </c>
      <c r="F15" s="554" t="s">
        <v>306</v>
      </c>
      <c r="G15" s="550"/>
      <c r="H15" s="550">
        <v>69</v>
      </c>
    </row>
    <row r="16" spans="1:8" ht="12">
      <c r="A16" s="298" t="s">
        <v>307</v>
      </c>
      <c r="B16" s="299" t="s">
        <v>308</v>
      </c>
      <c r="C16" s="47">
        <v>66</v>
      </c>
      <c r="D16" s="47">
        <v>64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2967</v>
      </c>
      <c r="D19" s="49">
        <f>SUM(D9:D15)+D16</f>
        <v>3051</v>
      </c>
      <c r="E19" s="304" t="s">
        <v>317</v>
      </c>
      <c r="F19" s="552" t="s">
        <v>318</v>
      </c>
      <c r="G19" s="550">
        <v>192</v>
      </c>
      <c r="H19" s="550">
        <v>269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>
        <v>3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>
        <v>690</v>
      </c>
      <c r="D23" s="46"/>
      <c r="E23" s="298" t="s">
        <v>330</v>
      </c>
      <c r="F23" s="552" t="s">
        <v>331</v>
      </c>
      <c r="G23" s="550">
        <v>102</v>
      </c>
      <c r="H23" s="550">
        <v>94</v>
      </c>
    </row>
    <row r="24" spans="1:18" ht="12">
      <c r="A24" s="298" t="s">
        <v>332</v>
      </c>
      <c r="B24" s="305" t="s">
        <v>333</v>
      </c>
      <c r="C24" s="46">
        <v>61</v>
      </c>
      <c r="D24" s="46">
        <v>122</v>
      </c>
      <c r="E24" s="301" t="s">
        <v>103</v>
      </c>
      <c r="F24" s="554" t="s">
        <v>334</v>
      </c>
      <c r="G24" s="548">
        <f>SUM(G19:G23)</f>
        <v>294</v>
      </c>
      <c r="H24" s="548">
        <f>SUM(H19:H23)</f>
        <v>363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21</v>
      </c>
      <c r="D25" s="46">
        <v>35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772</v>
      </c>
      <c r="D26" s="49">
        <f>SUM(D22:D25)</f>
        <v>160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3739</v>
      </c>
      <c r="D28" s="50">
        <f>D26+D19</f>
        <v>3211</v>
      </c>
      <c r="E28" s="127" t="s">
        <v>339</v>
      </c>
      <c r="F28" s="554" t="s">
        <v>340</v>
      </c>
      <c r="G28" s="548">
        <f>G13+G15+G24</f>
        <v>2629</v>
      </c>
      <c r="H28" s="548">
        <f>H13+H15+H24</f>
        <v>2682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1110</v>
      </c>
      <c r="H30" s="53">
        <f>IF((D28-H28)&gt;0,D28-H28,0)</f>
        <v>529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2</v>
      </c>
      <c r="H31" s="550">
        <v>110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3739</v>
      </c>
      <c r="D33" s="49">
        <f>D28+D31+D32</f>
        <v>3211</v>
      </c>
      <c r="E33" s="127" t="s">
        <v>353</v>
      </c>
      <c r="F33" s="554" t="s">
        <v>354</v>
      </c>
      <c r="G33" s="53">
        <f>G32+G31+G28</f>
        <v>2631</v>
      </c>
      <c r="H33" s="53">
        <f>H32+H31+H28</f>
        <v>2792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1108</v>
      </c>
      <c r="H34" s="548">
        <f>IF((D33-H33)&gt;0,D33-H33,0)</f>
        <v>419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21</v>
      </c>
      <c r="D35" s="49">
        <f>D36+D37+D38</f>
        <v>21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10</v>
      </c>
      <c r="D36" s="46">
        <v>10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11</v>
      </c>
      <c r="D37" s="430">
        <v>11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1129</v>
      </c>
      <c r="H39" s="559">
        <f>IF(H34&gt;0,IF(D35+H34&lt;0,0,D35+H34),IF(D34-D35&lt;0,D35-D34,0))</f>
        <v>440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/>
      <c r="E40" s="127" t="s">
        <v>371</v>
      </c>
      <c r="F40" s="558" t="s">
        <v>373</v>
      </c>
      <c r="G40" s="550">
        <v>169</v>
      </c>
      <c r="H40" s="550">
        <v>289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960</v>
      </c>
      <c r="H41" s="52">
        <f>IF(D39=0,IF(H39-H40&gt;0,H39-H40+D40,0),IF(D39-D40&lt;0,D40-D39+H40,0))</f>
        <v>151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3760</v>
      </c>
      <c r="D42" s="53">
        <f>D33+D35+D39</f>
        <v>3232</v>
      </c>
      <c r="E42" s="128" t="s">
        <v>380</v>
      </c>
      <c r="F42" s="129" t="s">
        <v>381</v>
      </c>
      <c r="G42" s="53">
        <f>G39+G33</f>
        <v>3760</v>
      </c>
      <c r="H42" s="53">
        <f>H39+H33</f>
        <v>3232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41051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18">
      <selection activeCell="D47" sqref="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01.01.2012-31.03.2012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2909</v>
      </c>
      <c r="D10" s="54">
        <v>2752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-1767</v>
      </c>
      <c r="D11" s="54">
        <v>-1637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-1097</v>
      </c>
      <c r="D13" s="54">
        <v>-1081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-8</v>
      </c>
      <c r="D18" s="54">
        <v>-25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-274</v>
      </c>
      <c r="D19" s="54">
        <v>-362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-237</v>
      </c>
      <c r="D20" s="55">
        <f>SUM(D10:D19)</f>
        <v>-353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-133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2363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414</v>
      </c>
      <c r="D31" s="54">
        <v>440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2644</v>
      </c>
      <c r="D32" s="55">
        <f>SUM(D22:D31)</f>
        <v>440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95</v>
      </c>
      <c r="D36" s="54">
        <v>4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-30</v>
      </c>
      <c r="D39" s="54">
        <v>-48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-1621</v>
      </c>
      <c r="D41" s="54">
        <v>44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-1556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851</v>
      </c>
      <c r="D43" s="55">
        <f>D42+D32+D20</f>
        <v>87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3401</v>
      </c>
      <c r="D44" s="132">
        <v>2513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4252</v>
      </c>
      <c r="D45" s="55">
        <f>D44+D43</f>
        <v>2600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4252</v>
      </c>
      <c r="D46" s="56">
        <v>2600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">
      <selection activeCell="A34" sqref="A3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01.01.2012-31.03.2012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-692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15146</v>
      </c>
      <c r="J11" s="58">
        <f>'справка №1-БАЛАНС'!H29+'справка №1-БАЛАНС'!H32</f>
        <v>-1074</v>
      </c>
      <c r="K11" s="60"/>
      <c r="L11" s="344">
        <f>SUM(C11:K11)</f>
        <v>40611</v>
      </c>
      <c r="M11" s="58">
        <f>'справка №1-БАЛАНС'!H39</f>
        <v>11831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-692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15146</v>
      </c>
      <c r="J15" s="61">
        <f t="shared" si="2"/>
        <v>-1074</v>
      </c>
      <c r="K15" s="61">
        <f t="shared" si="2"/>
        <v>0</v>
      </c>
      <c r="L15" s="344">
        <f t="shared" si="1"/>
        <v>40611</v>
      </c>
      <c r="M15" s="61">
        <f t="shared" si="2"/>
        <v>11831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-960</v>
      </c>
      <c r="K16" s="60"/>
      <c r="L16" s="344">
        <f t="shared" si="1"/>
        <v>-960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650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650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>
        <v>650</v>
      </c>
      <c r="F25" s="185"/>
      <c r="G25" s="185"/>
      <c r="H25" s="185"/>
      <c r="I25" s="185"/>
      <c r="J25" s="185"/>
      <c r="K25" s="185"/>
      <c r="L25" s="344">
        <f t="shared" si="1"/>
        <v>650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-1841</v>
      </c>
      <c r="J28" s="60">
        <v>1074</v>
      </c>
      <c r="K28" s="60"/>
      <c r="L28" s="344">
        <f t="shared" si="1"/>
        <v>-767</v>
      </c>
      <c r="M28" s="60">
        <v>597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-42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13305</v>
      </c>
      <c r="J29" s="59">
        <f t="shared" si="6"/>
        <v>-960</v>
      </c>
      <c r="K29" s="59">
        <f t="shared" si="6"/>
        <v>0</v>
      </c>
      <c r="L29" s="344">
        <f t="shared" si="1"/>
        <v>39534</v>
      </c>
      <c r="M29" s="59">
        <f t="shared" si="6"/>
        <v>12428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-42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13305</v>
      </c>
      <c r="J32" s="59">
        <f t="shared" si="7"/>
        <v>-960</v>
      </c>
      <c r="K32" s="59">
        <f t="shared" si="7"/>
        <v>0</v>
      </c>
      <c r="L32" s="344">
        <f t="shared" si="1"/>
        <v>39534</v>
      </c>
      <c r="M32" s="59">
        <f>M29+M30+M31</f>
        <v>12428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882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pane xSplit="14910" topLeftCell="L1" activePane="topLeft" state="split"/>
      <selection pane="topLeft" activeCell="A40" sqref="A40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"Българска холдингова компания" АД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13" t="s">
        <v>5</v>
      </c>
      <c r="B3" s="614"/>
      <c r="C3" s="616" t="str">
        <f>'справка №1-БАЛАНС'!E5</f>
        <v>01.01.2012-31.03.2012</v>
      </c>
      <c r="D3" s="616"/>
      <c r="E3" s="616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3948</v>
      </c>
      <c r="E9" s="189"/>
      <c r="F9" s="189"/>
      <c r="G9" s="74">
        <f>D9+E9-F9</f>
        <v>3948</v>
      </c>
      <c r="H9" s="65"/>
      <c r="I9" s="65"/>
      <c r="J9" s="74">
        <f>G9+H9-I9</f>
        <v>3948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3948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21568</v>
      </c>
      <c r="E10" s="189"/>
      <c r="F10" s="189"/>
      <c r="G10" s="74">
        <f aca="true" t="shared" si="2" ref="G10:G39">D10+E10-F10</f>
        <v>21568</v>
      </c>
      <c r="H10" s="65"/>
      <c r="I10" s="65"/>
      <c r="J10" s="74">
        <f aca="true" t="shared" si="3" ref="J10:J39">G10+H10-I10</f>
        <v>21568</v>
      </c>
      <c r="K10" s="65">
        <v>3821</v>
      </c>
      <c r="L10" s="65">
        <v>135</v>
      </c>
      <c r="M10" s="65"/>
      <c r="N10" s="74">
        <f aca="true" t="shared" si="4" ref="N10:N39">K10+L10-M10</f>
        <v>3956</v>
      </c>
      <c r="O10" s="65"/>
      <c r="P10" s="65"/>
      <c r="Q10" s="74">
        <f t="shared" si="0"/>
        <v>3956</v>
      </c>
      <c r="R10" s="74">
        <f t="shared" si="1"/>
        <v>17612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9466</v>
      </c>
      <c r="E11" s="189">
        <v>1</v>
      </c>
      <c r="F11" s="189"/>
      <c r="G11" s="74">
        <f t="shared" si="2"/>
        <v>9467</v>
      </c>
      <c r="H11" s="65"/>
      <c r="I11" s="65"/>
      <c r="J11" s="74">
        <f t="shared" si="3"/>
        <v>9467</v>
      </c>
      <c r="K11" s="65">
        <v>6164</v>
      </c>
      <c r="L11" s="65">
        <v>172</v>
      </c>
      <c r="M11" s="65"/>
      <c r="N11" s="74">
        <f t="shared" si="4"/>
        <v>6336</v>
      </c>
      <c r="O11" s="65"/>
      <c r="P11" s="65"/>
      <c r="Q11" s="74">
        <f t="shared" si="0"/>
        <v>6336</v>
      </c>
      <c r="R11" s="74">
        <f t="shared" si="1"/>
        <v>3131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1035</v>
      </c>
      <c r="E13" s="189"/>
      <c r="F13" s="189"/>
      <c r="G13" s="74">
        <f t="shared" si="2"/>
        <v>1035</v>
      </c>
      <c r="H13" s="65"/>
      <c r="I13" s="65"/>
      <c r="J13" s="74">
        <f t="shared" si="3"/>
        <v>1035</v>
      </c>
      <c r="K13" s="65">
        <v>1016</v>
      </c>
      <c r="L13" s="65">
        <v>9</v>
      </c>
      <c r="M13" s="65"/>
      <c r="N13" s="74">
        <f t="shared" si="4"/>
        <v>1025</v>
      </c>
      <c r="O13" s="65"/>
      <c r="P13" s="65"/>
      <c r="Q13" s="74">
        <f t="shared" si="0"/>
        <v>1025</v>
      </c>
      <c r="R13" s="74">
        <f t="shared" si="1"/>
        <v>10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3557</v>
      </c>
      <c r="E14" s="189">
        <v>212</v>
      </c>
      <c r="F14" s="189"/>
      <c r="G14" s="74">
        <f t="shared" si="2"/>
        <v>3769</v>
      </c>
      <c r="H14" s="65"/>
      <c r="I14" s="65"/>
      <c r="J14" s="74">
        <f t="shared" si="3"/>
        <v>3769</v>
      </c>
      <c r="K14" s="65">
        <v>2510</v>
      </c>
      <c r="L14" s="65">
        <v>286</v>
      </c>
      <c r="M14" s="65"/>
      <c r="N14" s="74">
        <f t="shared" si="4"/>
        <v>2796</v>
      </c>
      <c r="O14" s="65"/>
      <c r="P14" s="65"/>
      <c r="Q14" s="74">
        <f t="shared" si="0"/>
        <v>2796</v>
      </c>
      <c r="R14" s="74">
        <f t="shared" si="1"/>
        <v>973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2122</v>
      </c>
      <c r="E15" s="457">
        <v>171</v>
      </c>
      <c r="F15" s="457"/>
      <c r="G15" s="74">
        <f t="shared" si="2"/>
        <v>2293</v>
      </c>
      <c r="H15" s="458"/>
      <c r="I15" s="458"/>
      <c r="J15" s="74">
        <f t="shared" si="3"/>
        <v>2293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2293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41696</v>
      </c>
      <c r="E17" s="194">
        <f>SUM(E9:E16)</f>
        <v>384</v>
      </c>
      <c r="F17" s="194">
        <f>SUM(F9:F16)</f>
        <v>0</v>
      </c>
      <c r="G17" s="74">
        <f t="shared" si="2"/>
        <v>42080</v>
      </c>
      <c r="H17" s="75">
        <f>SUM(H9:H16)</f>
        <v>0</v>
      </c>
      <c r="I17" s="75">
        <f>SUM(I9:I16)</f>
        <v>0</v>
      </c>
      <c r="J17" s="74">
        <f t="shared" si="3"/>
        <v>42080</v>
      </c>
      <c r="K17" s="75">
        <f>SUM(K9:K16)</f>
        <v>13511</v>
      </c>
      <c r="L17" s="75">
        <f>SUM(L9:L16)</f>
        <v>602</v>
      </c>
      <c r="M17" s="75">
        <f>SUM(M9:M16)</f>
        <v>0</v>
      </c>
      <c r="N17" s="74">
        <f t="shared" si="4"/>
        <v>14113</v>
      </c>
      <c r="O17" s="75">
        <f>SUM(O9:O16)</f>
        <v>0</v>
      </c>
      <c r="P17" s="75">
        <f>SUM(P9:P16)</f>
        <v>0</v>
      </c>
      <c r="Q17" s="74">
        <f t="shared" si="5"/>
        <v>14113</v>
      </c>
      <c r="R17" s="74">
        <f t="shared" si="6"/>
        <v>27967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2868</v>
      </c>
      <c r="E18" s="187"/>
      <c r="F18" s="187"/>
      <c r="G18" s="74">
        <f t="shared" si="2"/>
        <v>2868</v>
      </c>
      <c r="H18" s="63"/>
      <c r="I18" s="63"/>
      <c r="J18" s="74">
        <f t="shared" si="3"/>
        <v>2868</v>
      </c>
      <c r="K18" s="63">
        <v>796</v>
      </c>
      <c r="L18" s="63">
        <v>19</v>
      </c>
      <c r="M18" s="63"/>
      <c r="N18" s="74">
        <f t="shared" si="4"/>
        <v>815</v>
      </c>
      <c r="O18" s="63"/>
      <c r="P18" s="63"/>
      <c r="Q18" s="74">
        <f t="shared" si="5"/>
        <v>815</v>
      </c>
      <c r="R18" s="74">
        <f t="shared" si="6"/>
        <v>2053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33</v>
      </c>
      <c r="E22" s="189"/>
      <c r="F22" s="189"/>
      <c r="G22" s="74">
        <f t="shared" si="2"/>
        <v>33</v>
      </c>
      <c r="H22" s="65"/>
      <c r="I22" s="65"/>
      <c r="J22" s="74">
        <f t="shared" si="3"/>
        <v>33</v>
      </c>
      <c r="K22" s="65">
        <v>25</v>
      </c>
      <c r="L22" s="65">
        <v>1</v>
      </c>
      <c r="M22" s="65"/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82</v>
      </c>
      <c r="L25" s="66">
        <f t="shared" si="7"/>
        <v>1</v>
      </c>
      <c r="M25" s="66">
        <f t="shared" si="7"/>
        <v>0</v>
      </c>
      <c r="N25" s="67">
        <f t="shared" si="4"/>
        <v>83</v>
      </c>
      <c r="O25" s="66">
        <f t="shared" si="7"/>
        <v>0</v>
      </c>
      <c r="P25" s="66">
        <f t="shared" si="7"/>
        <v>0</v>
      </c>
      <c r="Q25" s="67">
        <f t="shared" si="5"/>
        <v>83</v>
      </c>
      <c r="R25" s="67">
        <f t="shared" si="6"/>
        <v>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18770</v>
      </c>
      <c r="E27" s="192">
        <f aca="true" t="shared" si="8" ref="E27:P27">SUM(E28:E31)</f>
        <v>0</v>
      </c>
      <c r="F27" s="192">
        <f t="shared" si="8"/>
        <v>2412</v>
      </c>
      <c r="G27" s="71">
        <f t="shared" si="2"/>
        <v>16358</v>
      </c>
      <c r="H27" s="70">
        <f t="shared" si="8"/>
        <v>2</v>
      </c>
      <c r="I27" s="70">
        <f t="shared" si="8"/>
        <v>43</v>
      </c>
      <c r="J27" s="71">
        <f t="shared" si="3"/>
        <v>16317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16317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11583</v>
      </c>
      <c r="E30" s="189"/>
      <c r="F30" s="189"/>
      <c r="G30" s="74">
        <f t="shared" si="2"/>
        <v>11583</v>
      </c>
      <c r="H30" s="72">
        <v>2</v>
      </c>
      <c r="I30" s="72"/>
      <c r="J30" s="74">
        <f t="shared" si="3"/>
        <v>11585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11585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7187</v>
      </c>
      <c r="E31" s="189"/>
      <c r="F31" s="189">
        <v>2412</v>
      </c>
      <c r="G31" s="74">
        <f t="shared" si="2"/>
        <v>4775</v>
      </c>
      <c r="H31" s="72"/>
      <c r="I31" s="72">
        <v>43</v>
      </c>
      <c r="J31" s="74">
        <f t="shared" si="3"/>
        <v>4732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4732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18800</v>
      </c>
      <c r="E38" s="194">
        <f aca="true" t="shared" si="12" ref="E38:P38">E27+E32+E37</f>
        <v>0</v>
      </c>
      <c r="F38" s="194">
        <f t="shared" si="12"/>
        <v>2412</v>
      </c>
      <c r="G38" s="74">
        <f t="shared" si="2"/>
        <v>16388</v>
      </c>
      <c r="H38" s="75">
        <f t="shared" si="12"/>
        <v>2</v>
      </c>
      <c r="I38" s="75">
        <f t="shared" si="12"/>
        <v>43</v>
      </c>
      <c r="J38" s="74">
        <f t="shared" si="3"/>
        <v>16347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16347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63454</v>
      </c>
      <c r="E40" s="438">
        <f>E17+E18+E19+E25+E38+E39</f>
        <v>384</v>
      </c>
      <c r="F40" s="438">
        <f aca="true" t="shared" si="13" ref="F40:R40">F17+F18+F19+F25+F38+F39</f>
        <v>2412</v>
      </c>
      <c r="G40" s="438">
        <f t="shared" si="13"/>
        <v>61426</v>
      </c>
      <c r="H40" s="438">
        <f t="shared" si="13"/>
        <v>2</v>
      </c>
      <c r="I40" s="438">
        <f t="shared" si="13"/>
        <v>43</v>
      </c>
      <c r="J40" s="438">
        <f t="shared" si="13"/>
        <v>61385</v>
      </c>
      <c r="K40" s="438">
        <f t="shared" si="13"/>
        <v>14389</v>
      </c>
      <c r="L40" s="438">
        <f t="shared" si="13"/>
        <v>622</v>
      </c>
      <c r="M40" s="438">
        <f t="shared" si="13"/>
        <v>0</v>
      </c>
      <c r="N40" s="438">
        <f t="shared" si="13"/>
        <v>15011</v>
      </c>
      <c r="O40" s="438">
        <f t="shared" si="13"/>
        <v>0</v>
      </c>
      <c r="P40" s="438">
        <f t="shared" si="13"/>
        <v>0</v>
      </c>
      <c r="Q40" s="438">
        <f t="shared" si="13"/>
        <v>15011</v>
      </c>
      <c r="R40" s="438">
        <f t="shared" si="13"/>
        <v>46374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4">
      <selection activeCell="A107" sqref="A107:F10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01.01.2012-31.03.2012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355</v>
      </c>
      <c r="D11" s="119">
        <f>SUM(D12:D14)</f>
        <v>0</v>
      </c>
      <c r="E11" s="120">
        <f>SUM(E12:E14)</f>
        <v>355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355</v>
      </c>
      <c r="D12" s="108"/>
      <c r="E12" s="120">
        <f aca="true" t="shared" si="0" ref="E12:E42">C12-D12</f>
        <v>355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355</v>
      </c>
      <c r="D19" s="104">
        <f>D11+D15+D16</f>
        <v>0</v>
      </c>
      <c r="E19" s="118">
        <f>E11+E15+E16</f>
        <v>355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601</v>
      </c>
      <c r="D24" s="119">
        <f>SUM(D25:D27)</f>
        <v>601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562</v>
      </c>
      <c r="D26" s="108">
        <v>562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39</v>
      </c>
      <c r="D27" s="108">
        <v>39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491</v>
      </c>
      <c r="D28" s="108">
        <v>491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241</v>
      </c>
      <c r="D38" s="105">
        <f>SUM(D39:D42)</f>
        <v>241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241</v>
      </c>
      <c r="D42" s="108">
        <v>241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1333</v>
      </c>
      <c r="D43" s="104">
        <f>D24+D28+D29+D31+D30+D32+D33+D38</f>
        <v>1333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1688</v>
      </c>
      <c r="D44" s="103">
        <f>D43+D21+D19+D9</f>
        <v>1333</v>
      </c>
      <c r="E44" s="118">
        <f>E43+E21+E19+E9</f>
        <v>355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1342</v>
      </c>
      <c r="D68" s="108"/>
      <c r="E68" s="119">
        <f t="shared" si="1"/>
        <v>1342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587</v>
      </c>
      <c r="D71" s="105">
        <f>SUM(D72:D74)</f>
        <v>587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81</v>
      </c>
      <c r="D72" s="108">
        <v>81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506</v>
      </c>
      <c r="D74" s="108">
        <v>506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1378</v>
      </c>
      <c r="D85" s="104">
        <f>SUM(D86:D90)+D94</f>
        <v>1378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596</v>
      </c>
      <c r="D87" s="108">
        <v>596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574</v>
      </c>
      <c r="D89" s="108">
        <v>574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128</v>
      </c>
      <c r="D90" s="103">
        <f>SUM(D91:D93)</f>
        <v>128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128</v>
      </c>
      <c r="D93" s="108">
        <v>128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80</v>
      </c>
      <c r="D94" s="108">
        <v>80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5748</v>
      </c>
      <c r="D95" s="108">
        <v>5748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7713</v>
      </c>
      <c r="D96" s="104">
        <f>D85+D80+D75+D71+D95</f>
        <v>7713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9055</v>
      </c>
      <c r="D97" s="104">
        <f>D96+D68+D66</f>
        <v>7713</v>
      </c>
      <c r="E97" s="104">
        <f>E96+E68+E66</f>
        <v>1342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884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01.01.2012-31.03.2012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7587016</v>
      </c>
      <c r="D12" s="98"/>
      <c r="E12" s="98"/>
      <c r="F12" s="98">
        <v>12499</v>
      </c>
      <c r="G12" s="98">
        <v>2</v>
      </c>
      <c r="H12" s="98"/>
      <c r="I12" s="434">
        <f>F12+G12-H12</f>
        <v>12501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2263000</v>
      </c>
      <c r="D15" s="98"/>
      <c r="E15" s="98"/>
      <c r="F15" s="98">
        <v>3859</v>
      </c>
      <c r="G15" s="98"/>
      <c r="H15" s="98">
        <v>43</v>
      </c>
      <c r="I15" s="434">
        <f t="shared" si="0"/>
        <v>3816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9850016</v>
      </c>
      <c r="D17" s="85">
        <f t="shared" si="1"/>
        <v>0</v>
      </c>
      <c r="E17" s="85">
        <f t="shared" si="1"/>
        <v>0</v>
      </c>
      <c r="F17" s="85">
        <f t="shared" si="1"/>
        <v>16388</v>
      </c>
      <c r="G17" s="85">
        <f t="shared" si="1"/>
        <v>2</v>
      </c>
      <c r="H17" s="85">
        <f t="shared" si="1"/>
        <v>43</v>
      </c>
      <c r="I17" s="434">
        <f t="shared" si="0"/>
        <v>16347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3233741</v>
      </c>
      <c r="D19" s="98"/>
      <c r="E19" s="98"/>
      <c r="F19" s="98">
        <v>3417</v>
      </c>
      <c r="G19" s="98"/>
      <c r="H19" s="98"/>
      <c r="I19" s="434">
        <f t="shared" si="0"/>
        <v>3417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2000000</v>
      </c>
      <c r="D23" s="98"/>
      <c r="E23" s="98"/>
      <c r="F23" s="98">
        <v>3997</v>
      </c>
      <c r="G23" s="98">
        <v>102</v>
      </c>
      <c r="H23" s="98"/>
      <c r="I23" s="434">
        <f t="shared" si="0"/>
        <v>4099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>
        <v>46</v>
      </c>
      <c r="G25" s="98"/>
      <c r="H25" s="98">
        <v>18</v>
      </c>
      <c r="I25" s="434">
        <f t="shared" si="0"/>
        <v>28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5233741</v>
      </c>
      <c r="D26" s="85">
        <f t="shared" si="2"/>
        <v>0</v>
      </c>
      <c r="E26" s="85">
        <f t="shared" si="2"/>
        <v>0</v>
      </c>
      <c r="F26" s="85">
        <f t="shared" si="2"/>
        <v>7460</v>
      </c>
      <c r="G26" s="85">
        <f t="shared" si="2"/>
        <v>102</v>
      </c>
      <c r="H26" s="85">
        <f t="shared" si="2"/>
        <v>18</v>
      </c>
      <c r="I26" s="434">
        <f t="shared" si="0"/>
        <v>7544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884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43">
      <selection activeCell="B72" sqref="B71:B7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01.01.2012-31.03.2012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11392</v>
      </c>
      <c r="D12" s="575">
        <v>0.5417</v>
      </c>
      <c r="E12" s="441"/>
      <c r="F12" s="443">
        <f>C12-E12</f>
        <v>11392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8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16" ht="11.25" customHeight="1">
      <c r="A19" s="38" t="s">
        <v>565</v>
      </c>
      <c r="B19" s="39" t="s">
        <v>832</v>
      </c>
      <c r="C19" s="429">
        <f>SUM(C12:C18)</f>
        <v>12187</v>
      </c>
      <c r="D19" s="429"/>
      <c r="E19" s="429">
        <f>SUM(E12:E18)</f>
        <v>0</v>
      </c>
      <c r="F19" s="442">
        <f>SUM(F12:F18)</f>
        <v>12187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833</v>
      </c>
      <c r="B20" s="40"/>
      <c r="C20" s="429"/>
      <c r="D20" s="429"/>
      <c r="E20" s="429"/>
      <c r="F20" s="442"/>
    </row>
    <row r="21" spans="1:6" ht="12.75">
      <c r="A21" s="36">
        <v>1</v>
      </c>
      <c r="B21" s="40"/>
      <c r="C21" s="441"/>
      <c r="D21" s="575"/>
      <c r="E21" s="441"/>
      <c r="F21" s="443">
        <f>C21-E21</f>
        <v>0</v>
      </c>
    </row>
    <row r="22" spans="1:16" ht="15" customHeight="1">
      <c r="A22" s="38" t="s">
        <v>582</v>
      </c>
      <c r="B22" s="39" t="s">
        <v>834</v>
      </c>
      <c r="C22" s="429">
        <f>SUM(C21:C21)</f>
        <v>0</v>
      </c>
      <c r="D22" s="429"/>
      <c r="E22" s="429">
        <f>SUM(E21:E21)</f>
        <v>0</v>
      </c>
      <c r="F22" s="442">
        <f>SUM(F21:F21)</f>
        <v>0</v>
      </c>
      <c r="G22" s="516"/>
      <c r="H22" s="516"/>
      <c r="I22" s="516"/>
      <c r="J22" s="516"/>
      <c r="K22" s="516"/>
      <c r="L22" s="516"/>
      <c r="M22" s="516"/>
      <c r="N22" s="516"/>
      <c r="O22" s="516"/>
      <c r="P22" s="516"/>
    </row>
    <row r="23" spans="1:6" ht="12.75" customHeight="1">
      <c r="A23" s="36" t="s">
        <v>835</v>
      </c>
      <c r="B23" s="40"/>
      <c r="C23" s="429"/>
      <c r="D23" s="429"/>
      <c r="E23" s="429"/>
      <c r="F23" s="442"/>
    </row>
    <row r="24" spans="1:6" ht="12.75">
      <c r="A24" s="36" t="s">
        <v>876</v>
      </c>
      <c r="B24" s="37"/>
      <c r="C24" s="441">
        <v>129</v>
      </c>
      <c r="D24" s="575">
        <v>0.25</v>
      </c>
      <c r="E24" s="441"/>
      <c r="F24" s="443">
        <f>C24-E24</f>
        <v>129</v>
      </c>
    </row>
    <row r="25" spans="1:6" ht="25.5">
      <c r="A25" s="36" t="s">
        <v>877</v>
      </c>
      <c r="B25" s="37"/>
      <c r="C25" s="441">
        <v>11456</v>
      </c>
      <c r="D25" s="575">
        <v>0.2488</v>
      </c>
      <c r="E25" s="441"/>
      <c r="F25" s="443">
        <f>C25-E25</f>
        <v>11456</v>
      </c>
    </row>
    <row r="26" spans="1:16" ht="12" customHeight="1">
      <c r="A26" s="38" t="s">
        <v>601</v>
      </c>
      <c r="B26" s="39" t="s">
        <v>836</v>
      </c>
      <c r="C26" s="429">
        <f>SUM(C24:C25)</f>
        <v>11585</v>
      </c>
      <c r="D26" s="429"/>
      <c r="E26" s="429">
        <f>SUM(E24:E24)</f>
        <v>0</v>
      </c>
      <c r="F26" s="442">
        <f>SUM(F24:F25)</f>
        <v>11585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8.75" customHeight="1">
      <c r="A27" s="36" t="s">
        <v>837</v>
      </c>
      <c r="B27" s="40"/>
      <c r="C27" s="429"/>
      <c r="D27" s="429"/>
      <c r="E27" s="429"/>
      <c r="F27" s="442"/>
    </row>
    <row r="28" spans="1:6" ht="12.75">
      <c r="A28" s="36" t="s">
        <v>878</v>
      </c>
      <c r="B28" s="37"/>
      <c r="C28" s="441">
        <v>2</v>
      </c>
      <c r="D28" s="575">
        <v>0.0678</v>
      </c>
      <c r="E28" s="441"/>
      <c r="F28" s="443">
        <f aca="true" t="shared" si="1" ref="F28:F38">C28-E28</f>
        <v>2</v>
      </c>
    </row>
    <row r="29" spans="1:6" ht="12.75">
      <c r="A29" s="36" t="s">
        <v>879</v>
      </c>
      <c r="B29" s="37"/>
      <c r="C29" s="441">
        <v>6</v>
      </c>
      <c r="D29" s="575">
        <v>0.057</v>
      </c>
      <c r="E29" s="441">
        <v>6</v>
      </c>
      <c r="F29" s="443">
        <f t="shared" si="1"/>
        <v>0</v>
      </c>
    </row>
    <row r="30" spans="1:6" ht="12.75">
      <c r="A30" s="36" t="s">
        <v>885</v>
      </c>
      <c r="B30" s="37"/>
      <c r="C30" s="441">
        <v>0</v>
      </c>
      <c r="D30" s="575">
        <v>0.0052</v>
      </c>
      <c r="E30" s="441"/>
      <c r="F30" s="443">
        <f t="shared" si="1"/>
        <v>0</v>
      </c>
    </row>
    <row r="31" spans="1:6" ht="12.75">
      <c r="A31" s="36" t="s">
        <v>886</v>
      </c>
      <c r="B31" s="37"/>
      <c r="C31" s="441">
        <v>1</v>
      </c>
      <c r="D31" s="575">
        <v>0.0017</v>
      </c>
      <c r="E31" s="441"/>
      <c r="F31" s="443">
        <f t="shared" si="1"/>
        <v>1</v>
      </c>
    </row>
    <row r="32" spans="1:6" ht="12.75">
      <c r="A32" s="36" t="s">
        <v>887</v>
      </c>
      <c r="B32" s="37"/>
      <c r="C32" s="441">
        <v>120</v>
      </c>
      <c r="D32" s="575">
        <v>0.03</v>
      </c>
      <c r="E32" s="441"/>
      <c r="F32" s="443">
        <f t="shared" si="1"/>
        <v>120</v>
      </c>
    </row>
    <row r="33" spans="1:6" ht="12.75">
      <c r="A33" s="36" t="s">
        <v>888</v>
      </c>
      <c r="B33" s="37"/>
      <c r="C33" s="441">
        <v>4</v>
      </c>
      <c r="D33" s="575">
        <v>0</v>
      </c>
      <c r="E33" s="441"/>
      <c r="F33" s="443">
        <f t="shared" si="1"/>
        <v>4</v>
      </c>
    </row>
    <row r="34" spans="1:6" ht="12.75">
      <c r="A34" s="36" t="s">
        <v>889</v>
      </c>
      <c r="B34" s="37"/>
      <c r="C34" s="441">
        <v>3</v>
      </c>
      <c r="D34" s="575">
        <v>0.191</v>
      </c>
      <c r="E34" s="441"/>
      <c r="F34" s="443">
        <f t="shared" si="1"/>
        <v>3</v>
      </c>
    </row>
    <row r="35" spans="1:6" ht="12" customHeight="1">
      <c r="A35" s="36" t="s">
        <v>890</v>
      </c>
      <c r="B35" s="37"/>
      <c r="C35" s="441">
        <v>1</v>
      </c>
      <c r="D35" s="575">
        <v>0.25</v>
      </c>
      <c r="E35" s="441"/>
      <c r="F35" s="443">
        <f t="shared" si="1"/>
        <v>1</v>
      </c>
    </row>
    <row r="36" spans="1:6" ht="12.75">
      <c r="A36" s="36" t="s">
        <v>891</v>
      </c>
      <c r="B36" s="37"/>
      <c r="C36" s="441">
        <v>1</v>
      </c>
      <c r="D36" s="575">
        <v>0</v>
      </c>
      <c r="E36" s="441"/>
      <c r="F36" s="443">
        <f t="shared" si="1"/>
        <v>1</v>
      </c>
    </row>
    <row r="37" spans="1:16" ht="12" customHeight="1">
      <c r="A37" s="36" t="s">
        <v>892</v>
      </c>
      <c r="B37" s="37"/>
      <c r="C37" s="441">
        <v>30</v>
      </c>
      <c r="D37" s="575">
        <v>0</v>
      </c>
      <c r="E37" s="576"/>
      <c r="F37" s="443">
        <f t="shared" si="1"/>
        <v>30</v>
      </c>
      <c r="G37" s="516"/>
      <c r="H37" s="516"/>
      <c r="I37" s="516"/>
      <c r="J37" s="516"/>
      <c r="K37" s="516"/>
      <c r="L37" s="516"/>
      <c r="M37" s="516"/>
      <c r="N37" s="516"/>
      <c r="O37" s="516"/>
      <c r="P37" s="516"/>
    </row>
    <row r="38" spans="1:6" ht="15" customHeight="1">
      <c r="A38" s="36" t="s">
        <v>893</v>
      </c>
      <c r="B38" s="37"/>
      <c r="C38" s="441">
        <v>3</v>
      </c>
      <c r="D38" s="575">
        <v>0.262</v>
      </c>
      <c r="E38" s="576"/>
      <c r="F38" s="443">
        <f t="shared" si="1"/>
        <v>3</v>
      </c>
    </row>
    <row r="39" spans="1:6" ht="12.75">
      <c r="A39" s="36" t="s">
        <v>894</v>
      </c>
      <c r="B39" s="37"/>
      <c r="C39" s="441">
        <v>344</v>
      </c>
      <c r="D39" s="575">
        <v>0.1163</v>
      </c>
      <c r="E39" s="441">
        <v>344</v>
      </c>
      <c r="F39" s="443">
        <f>C39-E39</f>
        <v>0</v>
      </c>
    </row>
    <row r="40" spans="1:6" ht="12.75">
      <c r="A40" s="36" t="s">
        <v>895</v>
      </c>
      <c r="B40" s="37"/>
      <c r="C40" s="441">
        <v>1311</v>
      </c>
      <c r="D40" s="575">
        <v>1</v>
      </c>
      <c r="E40" s="441"/>
      <c r="F40" s="443">
        <f>C40-E40</f>
        <v>1311</v>
      </c>
    </row>
    <row r="41" spans="1:6" ht="12.75">
      <c r="A41" s="36" t="s">
        <v>896</v>
      </c>
      <c r="B41" s="37"/>
      <c r="C41" s="441">
        <v>2537</v>
      </c>
      <c r="D41" s="575">
        <v>0.25</v>
      </c>
      <c r="E41" s="441"/>
      <c r="F41" s="443">
        <f>C41-E41</f>
        <v>2537</v>
      </c>
    </row>
    <row r="42" spans="1:6" ht="15.75" customHeight="1">
      <c r="A42" s="38" t="s">
        <v>838</v>
      </c>
      <c r="B42" s="39" t="s">
        <v>839</v>
      </c>
      <c r="C42" s="429">
        <f>SUM(C28:C41)</f>
        <v>4363</v>
      </c>
      <c r="D42" s="577"/>
      <c r="E42" s="429">
        <f>SUM(E28:E40)</f>
        <v>350</v>
      </c>
      <c r="F42" s="442">
        <f>SUM(F28:F41)</f>
        <v>4013</v>
      </c>
    </row>
    <row r="43" spans="1:6" ht="13.5">
      <c r="A43" s="41" t="s">
        <v>840</v>
      </c>
      <c r="B43" s="39" t="s">
        <v>841</v>
      </c>
      <c r="C43" s="429">
        <f>C42+C26+C19</f>
        <v>28135</v>
      </c>
      <c r="D43" s="577"/>
      <c r="E43" s="429">
        <f>E42+E27+E22</f>
        <v>350</v>
      </c>
      <c r="F43" s="442">
        <f>F42+F27+F22+F26+F19</f>
        <v>27785</v>
      </c>
    </row>
    <row r="44" spans="1:6" ht="12.75">
      <c r="A44" s="34" t="s">
        <v>842</v>
      </c>
      <c r="B44" s="39"/>
      <c r="C44" s="429"/>
      <c r="D44" s="577"/>
      <c r="E44" s="429"/>
      <c r="F44" s="442"/>
    </row>
    <row r="45" spans="1:6" ht="12.75">
      <c r="A45" s="36" t="s">
        <v>830</v>
      </c>
      <c r="B45" s="40"/>
      <c r="C45" s="429"/>
      <c r="D45" s="577"/>
      <c r="E45" s="429"/>
      <c r="F45" s="442"/>
    </row>
    <row r="46" spans="1:6" ht="12.75">
      <c r="A46" s="36">
        <v>1</v>
      </c>
      <c r="B46" s="40"/>
      <c r="C46" s="441"/>
      <c r="D46" s="575"/>
      <c r="E46" s="441"/>
      <c r="F46" s="443">
        <f>C46-E46</f>
        <v>0</v>
      </c>
    </row>
    <row r="47" spans="1:6" ht="12.75">
      <c r="A47" s="36" t="s">
        <v>831</v>
      </c>
      <c r="B47" s="40"/>
      <c r="C47" s="441"/>
      <c r="D47" s="575"/>
      <c r="E47" s="441"/>
      <c r="F47" s="443">
        <f>C47-E47</f>
        <v>0</v>
      </c>
    </row>
    <row r="48" spans="1:6" ht="13.5">
      <c r="A48" s="38" t="s">
        <v>565</v>
      </c>
      <c r="B48" s="39" t="s">
        <v>843</v>
      </c>
      <c r="C48" s="429">
        <f>SUM(C46:C47)</f>
        <v>0</v>
      </c>
      <c r="D48" s="577"/>
      <c r="E48" s="429">
        <f>SUM(E46:E47)</f>
        <v>0</v>
      </c>
      <c r="F48" s="442">
        <f>SUM(F46:F47)</f>
        <v>0</v>
      </c>
    </row>
    <row r="49" spans="1:6" ht="12.75">
      <c r="A49" s="36" t="s">
        <v>833</v>
      </c>
      <c r="B49" s="40"/>
      <c r="C49" s="429"/>
      <c r="D49" s="577"/>
      <c r="E49" s="429"/>
      <c r="F49" s="442"/>
    </row>
    <row r="50" spans="1:6" ht="12.75">
      <c r="A50" s="36" t="s">
        <v>544</v>
      </c>
      <c r="B50" s="40"/>
      <c r="C50" s="441"/>
      <c r="D50" s="575"/>
      <c r="E50" s="441"/>
      <c r="F50" s="443">
        <f>C50-E50</f>
        <v>0</v>
      </c>
    </row>
    <row r="51" spans="1:6" ht="12" customHeight="1">
      <c r="A51" s="36" t="s">
        <v>547</v>
      </c>
      <c r="B51" s="40"/>
      <c r="C51" s="441"/>
      <c r="D51" s="575"/>
      <c r="E51" s="441"/>
      <c r="F51" s="443">
        <f>C51-E51</f>
        <v>0</v>
      </c>
    </row>
    <row r="52" spans="1:6" ht="13.5">
      <c r="A52" s="38" t="s">
        <v>582</v>
      </c>
      <c r="B52" s="39" t="s">
        <v>844</v>
      </c>
      <c r="C52" s="429">
        <f>SUM(C50:C51)</f>
        <v>0</v>
      </c>
      <c r="D52" s="577"/>
      <c r="E52" s="429">
        <f>SUM(E50:E51)</f>
        <v>0</v>
      </c>
      <c r="F52" s="442">
        <f>SUM(F50:F51)</f>
        <v>0</v>
      </c>
    </row>
    <row r="53" spans="1:6" ht="12.75">
      <c r="A53" s="36" t="s">
        <v>835</v>
      </c>
      <c r="B53" s="40"/>
      <c r="C53" s="429"/>
      <c r="D53" s="577"/>
      <c r="E53" s="429"/>
      <c r="F53" s="442"/>
    </row>
    <row r="54" spans="1:6" ht="12.75">
      <c r="A54" s="36" t="s">
        <v>544</v>
      </c>
      <c r="B54" s="40"/>
      <c r="C54" s="441"/>
      <c r="D54" s="575"/>
      <c r="E54" s="441"/>
      <c r="F54" s="443">
        <f>C54-E54</f>
        <v>0</v>
      </c>
    </row>
    <row r="55" spans="1:6" ht="12.75">
      <c r="A55" s="36" t="s">
        <v>547</v>
      </c>
      <c r="B55" s="40"/>
      <c r="C55" s="441"/>
      <c r="D55" s="575"/>
      <c r="E55" s="441"/>
      <c r="F55" s="443">
        <f>C55-E55</f>
        <v>0</v>
      </c>
    </row>
    <row r="56" spans="1:6" ht="12" customHeight="1">
      <c r="A56" s="38" t="s">
        <v>601</v>
      </c>
      <c r="B56" s="39" t="s">
        <v>845</v>
      </c>
      <c r="C56" s="429">
        <f>SUM(C54:C55)</f>
        <v>0</v>
      </c>
      <c r="D56" s="577"/>
      <c r="E56" s="429">
        <f>SUM(E54:E55)</f>
        <v>0</v>
      </c>
      <c r="F56" s="442">
        <f>SUM(F54:F55)</f>
        <v>0</v>
      </c>
    </row>
    <row r="57" spans="1:6" ht="12.75">
      <c r="A57" s="36" t="s">
        <v>837</v>
      </c>
      <c r="B57" s="40"/>
      <c r="C57" s="429"/>
      <c r="D57" s="577"/>
      <c r="E57" s="429"/>
      <c r="F57" s="442"/>
    </row>
    <row r="58" spans="1:16" ht="11.25" customHeight="1">
      <c r="A58" s="36">
        <v>1</v>
      </c>
      <c r="B58" s="37"/>
      <c r="C58" s="441"/>
      <c r="D58" s="575"/>
      <c r="E58" s="441"/>
      <c r="F58" s="443">
        <f>C58-E58</f>
        <v>0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5" customHeight="1">
      <c r="A59" s="36" t="s">
        <v>547</v>
      </c>
      <c r="B59" s="40"/>
      <c r="C59" s="441"/>
      <c r="D59" s="575"/>
      <c r="E59" s="441"/>
      <c r="F59" s="443">
        <f>C59-E59</f>
        <v>0</v>
      </c>
    </row>
    <row r="60" spans="1:6" ht="13.5">
      <c r="A60" s="38" t="s">
        <v>838</v>
      </c>
      <c r="B60" s="39" t="s">
        <v>846</v>
      </c>
      <c r="C60" s="429">
        <f>SUM(C58:C59)</f>
        <v>0</v>
      </c>
      <c r="D60" s="577"/>
      <c r="E60" s="429">
        <f>SUM(E58:E59)</f>
        <v>0</v>
      </c>
      <c r="F60" s="442">
        <f>SUM(F58:F59)</f>
        <v>0</v>
      </c>
    </row>
    <row r="61" spans="1:6" ht="13.5">
      <c r="A61" s="41" t="s">
        <v>847</v>
      </c>
      <c r="B61" s="39" t="s">
        <v>848</v>
      </c>
      <c r="C61" s="429">
        <f>C60+C56+C52+C48</f>
        <v>0</v>
      </c>
      <c r="D61" s="577"/>
      <c r="E61" s="429">
        <f>E60+E56+E52+E48</f>
        <v>0</v>
      </c>
      <c r="F61" s="442">
        <f>F60+F56+F52+F48</f>
        <v>0</v>
      </c>
    </row>
    <row r="62" spans="1:6" ht="19.5" customHeight="1">
      <c r="A62" s="42"/>
      <c r="B62" s="43"/>
      <c r="C62" s="44"/>
      <c r="D62" s="44"/>
      <c r="E62" s="44"/>
      <c r="F62" s="44"/>
    </row>
    <row r="63" spans="1:6" ht="12.75">
      <c r="A63" s="452" t="s">
        <v>883</v>
      </c>
      <c r="B63" s="453"/>
      <c r="C63" s="634" t="s">
        <v>849</v>
      </c>
      <c r="D63" s="634"/>
      <c r="E63" s="634"/>
      <c r="F63" s="634"/>
    </row>
    <row r="64" spans="1:6" ht="12.75">
      <c r="A64" s="517"/>
      <c r="B64" s="518"/>
      <c r="C64" s="517" t="s">
        <v>866</v>
      </c>
      <c r="D64" s="517"/>
      <c r="E64" s="517"/>
      <c r="F64" s="517"/>
    </row>
    <row r="65" spans="1:6" ht="12.75">
      <c r="A65" s="517"/>
      <c r="B65" s="518"/>
      <c r="C65" s="634" t="s">
        <v>857</v>
      </c>
      <c r="D65" s="634"/>
      <c r="E65" s="634"/>
      <c r="F65" s="634"/>
    </row>
    <row r="66" spans="3:5" ht="12.75">
      <c r="C66" s="517" t="s">
        <v>867</v>
      </c>
      <c r="E66" s="517"/>
    </row>
  </sheetData>
  <sheetProtection/>
  <mergeCells count="4">
    <mergeCell ref="B5:D5"/>
    <mergeCell ref="B6:C6"/>
    <mergeCell ref="C65:F65"/>
    <mergeCell ref="C63:F6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F59 C46:F47 C50:F51 C54:F55 C37:D38 F37:F38 C39:F41 C12:F18 C28:F36 C24:F25 C21:F2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2012-05-28T13:47:34Z</cp:lastPrinted>
  <dcterms:created xsi:type="dcterms:W3CDTF">2000-06-29T12:02:40Z</dcterms:created>
  <dcterms:modified xsi:type="dcterms:W3CDTF">2012-05-28T13:49:38Z</dcterms:modified>
  <cp:category/>
  <cp:version/>
  <cp:contentType/>
  <cp:contentStatus/>
</cp:coreProperties>
</file>