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12м." sheetId="1" r:id="rId1"/>
    <sheet name="ОПР12м" sheetId="2" r:id="rId2"/>
    <sheet name="ОПП12м.по прекия метод" sheetId="3" r:id="rId3"/>
    <sheet name="ОТЧ.СОБСТВ.КАПИТ.12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'ОТЧ.СОБСТВ.КАПИТ.12м.'!$A$1:$K$34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<sst xmlns="http://schemas.openxmlformats.org/spreadsheetml/2006/main" count="797" uniqueCount="616">
  <si>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</si>
  <si>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</si>
  <si>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</si>
  <si>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</si>
  <si>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</si>
  <si>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</si>
  <si>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</si>
  <si>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</si>
  <si>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</si>
  <si>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</si>
  <si>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</si>
  <si>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</si>
  <si>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</si>
  <si>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</si>
  <si>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</si>
  <si>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</si>
  <si>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</si>
  <si>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</si>
  <si>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</si>
  <si>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</si>
  <si>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</si>
  <si>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</si>
  <si>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</si>
  <si>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</si>
  <si>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</si>
  <si>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</si>
  <si>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</si>
  <si>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</si>
  <si>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</si>
  <si>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</si>
  <si>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</si>
  <si>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</si>
  <si>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</si>
  <si>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</si>
  <si>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</si>
  <si>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</si>
  <si>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</si>
  <si>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</si>
  <si>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</si>
  <si>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</si>
  <si>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</si>
  <si>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</si>
  <si>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</si>
  <si>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</si>
  <si>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</si>
  <si>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</si>
  <si>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</si>
  <si>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</si>
  <si>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</si>
  <si>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</si>
  <si>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</si>
  <si>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</si>
  <si>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</si>
  <si>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</si>
  <si>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</si>
  <si>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</si>
  <si>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</si>
  <si>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</si>
  <si>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</si>
  <si>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</si>
  <si>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</si>
  <si>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</si>
  <si>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</si>
  <si>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</si>
  <si>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</si>
  <si>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</si>
  <si>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</si>
  <si>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</si>
  <si>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</si>
  <si>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</si>
  <si>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</si>
  <si>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</si>
  <si>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</si>
  <si>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</si>
  <si>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</si>
  <si>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</si>
  <si>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</si>
  <si>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</si>
  <si>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</si>
  <si>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</si>
  <si>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</si>
  <si>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</si>
  <si>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</si>
  <si>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</si>
  <si>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</si>
  <si>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</si>
  <si>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</si>
  <si>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</si>
  <si>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</si>
  <si>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</si>
  <si>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</si>
  <si>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</si>
  <si>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</si>
  <si>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</si>
  <si>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</si>
  <si>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</si>
  <si>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</si>
  <si>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</si>
  <si>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</si>
  <si>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</si>
  <si>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</si>
  <si>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</si>
  <si>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</si>
  <si>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</si>
  <si>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</si>
  <si>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</si>
  <si>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</si>
  <si>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</si>
  <si>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</si>
  <si>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</si>
  <si>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</si>
  <si>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</si>
  <si>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</si>
  <si>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</si>
  <si>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</si>
  <si>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</si>
  <si>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</si>
  <si>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</si>
  <si>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</si>
  <si>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</si>
  <si>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</si>
  <si>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</si>
  <si>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</si>
  <si>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</si>
  <si>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</si>
  <si>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</si>
  <si>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</si>
  <si>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</si>
  <si>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</si>
  <si>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</si>
  <si>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</si>
  <si>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</si>
  <si>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</si>
  <si>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</si>
  <si>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</si>
  <si>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</si>
  <si>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</si>
  <si>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</si>
  <si>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</si>
  <si>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</si>
  <si>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</si>
  <si>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</si>
  <si>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</si>
  <si>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</si>
  <si>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</si>
  <si>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</si>
  <si>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</si>
  <si>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</si>
  <si>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</si>
  <si>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</si>
  <si>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</si>
  <si>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</si>
  <si>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</si>
  <si>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</si>
  <si>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</si>
  <si>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</si>
  <si>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</si>
  <si>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</si>
  <si>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</si>
  <si>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</si>
  <si>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</si>
  <si>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</si>
  <si>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</si>
  <si>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</si>
  <si>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</si>
  <si>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</si>
  <si>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</si>
  <si>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</si>
  <si>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</si>
  <si>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</si>
  <si>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</si>
  <si>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</si>
  <si>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</si>
  <si>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</si>
  <si>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</si>
  <si>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</si>
  <si>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</si>
  <si>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</si>
  <si>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</si>
  <si>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</si>
  <si>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</si>
  <si>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</si>
  <si>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</si>
  <si>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</si>
  <si>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</si>
  <si>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</si>
  <si>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</si>
  <si>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</si>
  <si>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</si>
  <si>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</si>
  <si>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</si>
  <si>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</si>
  <si>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</si>
  <si>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</si>
  <si>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</si>
  <si>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</si>
  <si>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</si>
  <si>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</si>
  <si>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</si>
  <si>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</si>
  <si>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</si>
  <si>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</si>
  <si>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</si>
  <si>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</si>
  <si>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</si>
  <si>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</si>
  <si>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</si>
  <si>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</si>
  <si>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</si>
  <si>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</si>
  <si>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</si>
  <si>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</si>
  <si>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</si>
  <si>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</si>
  <si>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</si>
  <si>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</si>
  <si>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</si>
  <si>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</si>
  <si>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</si>
  <si>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</si>
  <si>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</si>
  <si>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</si>
  <si>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</si>
  <si>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</si>
  <si>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</si>
  <si>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</si>
  <si>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</si>
  <si>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</si>
  <si>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</si>
  <si>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</si>
  <si>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</si>
  <si>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</si>
  <si>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</si>
  <si>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</si>
  <si>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</si>
  <si>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</si>
  <si>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</si>
  <si>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</si>
  <si>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</si>
  <si>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</si>
  <si>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</si>
  <si>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</si>
  <si>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</si>
  <si>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</si>
  <si>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</si>
  <si>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</si>
  <si>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</si>
  <si>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</si>
  <si>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</si>
  <si>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</si>
  <si>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</si>
  <si>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</si>
  <si>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</si>
  <si>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</si>
  <si>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</si>
  <si>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</si>
  <si>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</si>
  <si>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</si>
  <si>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</si>
  <si>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</si>
  <si>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</si>
  <si>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</si>
  <si>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</si>
  <si>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</si>
  <si>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</si>
  <si>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</si>
  <si>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</si>
  <si>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</si>
  <si>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</si>
  <si>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</si>
  <si>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</si>
  <si>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</si>
  <si>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</si>
  <si>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</si>
  <si>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</si>
  <si>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</si>
  <si>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</si>
  <si>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</si>
  <si>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</si>
  <si>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</si>
  <si>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</si>
  <si>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</si>
  <si>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</si>
  <si>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</si>
  <si>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</si>
  <si>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</si>
  <si>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</si>
  <si>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</si>
  <si>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</si>
  <si>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</si>
  <si>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</si>
  <si>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</si>
  <si>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</si>
  <si>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</si>
  <si>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</si>
  <si>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</si>
  <si>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</si>
  <si>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</si>
  <si>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</si>
  <si>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</si>
  <si>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</si>
  <si>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</si>
  <si>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</si>
  <si>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</si>
  <si>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</si>
  <si>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</si>
  <si>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</si>
  <si>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</si>
  <si>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</si>
  <si>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</si>
  <si>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</si>
  <si>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</si>
  <si>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</si>
  <si>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</si>
  <si>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</si>
  <si>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</si>
  <si>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</si>
  <si>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</si>
  <si>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</si>
  <si>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</si>
  <si>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</si>
  <si>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</si>
  <si>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</si>
  <si>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</si>
  <si>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</si>
  <si>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</si>
  <si>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</si>
  <si>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</si>
  <si>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</si>
  <si>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</si>
  <si>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</si>
  <si>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</si>
  <si>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</si>
  <si>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</si>
  <si>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</si>
  <si>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</si>
  <si>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</si>
  <si>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</si>
  <si>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</si>
  <si>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</si>
  <si>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</si>
  <si>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</si>
  <si>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</si>
  <si>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</si>
  <si>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</si>
  <si>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</si>
  <si>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</si>
  <si>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</si>
  <si>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</si>
  <si>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</si>
  <si>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</si>
  <si>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</si>
  <si>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</si>
  <si>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</si>
  <si>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</si>
  <si>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</si>
  <si>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</si>
  <si>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</si>
  <si>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</si>
  <si>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</si>
  <si>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</si>
  <si>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</si>
  <si>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</si>
  <si>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</si>
  <si>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</si>
  <si>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</si>
  <si>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</si>
  <si>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</si>
  <si>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</si>
  <si>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</si>
  <si>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</si>
  <si>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</si>
  <si>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</si>
  <si>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</si>
  <si>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</si>
  <si>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</si>
  <si>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</si>
  <si>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</si>
  <si>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</si>
  <si>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</si>
  <si>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</si>
  <si>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</si>
  <si>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</si>
  <si>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</si>
  <si>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</si>
  <si>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</si>
  <si>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</si>
  <si>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</si>
  <si>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</si>
  <si>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</si>
  <si>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</si>
  <si>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</si>
  <si>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</si>
  <si>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</si>
  <si>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</si>
  <si>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</si>
  <si>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</si>
  <si>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</si>
  <si>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</si>
  <si>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</si>
  <si>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</si>
  <si>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</si>
  <si>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</si>
  <si>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</si>
  <si>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</si>
  <si>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</si>
  <si>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</si>
  <si>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</si>
  <si>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</si>
  <si>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</si>
  <si>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</si>
  <si>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</si>
  <si>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</si>
  <si>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</si>
  <si>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</si>
  <si>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</si>
  <si>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</si>
  <si>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</si>
  <si>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</si>
  <si>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</si>
  <si>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</si>
  <si>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</si>
  <si>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</si>
  <si>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</si>
  <si>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</si>
  <si>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</si>
  <si>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</si>
  <si>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</si>
  <si>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</si>
  <si>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</si>
  <si>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</si>
  <si>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</si>
  <si>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</si>
  <si>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</si>
  <si>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</si>
  <si>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</si>
  <si>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</si>
  <si>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</si>
  <si>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</si>
  <si>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</si>
  <si>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</si>
  <si>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</si>
  <si>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</si>
  <si>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</si>
  <si>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</si>
  <si>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</si>
  <si>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</si>
  <si>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</si>
  <si>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</si>
  <si>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</si>
  <si>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</si>
  <si>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</si>
  <si>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</si>
  <si>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</si>
  <si>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</si>
  <si>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</si>
  <si>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</si>
  <si>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</si>
  <si>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</si>
  <si>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</si>
  <si>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</si>
  <si>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</si>
  <si>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</si>
  <si>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</si>
  <si>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</si>
  <si>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</si>
  <si>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</si>
  <si>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</si>
  <si>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</si>
  <si>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</si>
  <si>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</si>
  <si>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</si>
  <si>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</si>
  <si>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</si>
  <si>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</si>
  <si>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</si>
  <si>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</si>
  <si>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</si>
  <si>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</si>
  <si>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</si>
  <si>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</si>
  <si>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</si>
  <si>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</si>
  <si>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</si>
  <si>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</si>
  <si>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</si>
  <si>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</si>
  <si>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</si>
  <si>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</si>
  <si>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</si>
  <si>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</si>
  <si>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</si>
  <si>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</si>
  <si>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</si>
  <si>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</si>
  <si>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</si>
  <si>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</si>
  <si>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</si>
  <si>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</si>
  <si>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</si>
  <si>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</si>
  <si>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</si>
  <si>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</si>
  <si>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</si>
  <si>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</si>
  <si>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</si>
  <si>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</si>
  <si>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</si>
  <si>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</si>
  <si>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</si>
  <si>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</si>
  <si>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</si>
  <si>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</si>
  <si>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</si>
  <si>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</si>
  <si>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</si>
  <si>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</si>
  <si>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</si>
  <si>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</si>
  <si>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</si>
  <si>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</si>
  <si>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</si>
  <si>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</si>
  <si>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</si>
  <si>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</si>
  <si>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</si>
  <si>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</si>
  <si>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</si>
  <si>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</si>
  <si>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</si>
  <si>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</si>
  <si>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</si>
  <si>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</si>
  <si>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</si>
  <si>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</si>
  <si>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</si>
  <si>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</si>
  <si>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</si>
  <si>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</si>
  <si>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</si>
  <si>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</si>
  <si>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</si>
  <si>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</si>
  <si>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</si>
  <si>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</si>
  <si>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</si>
  <si>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</si>
  <si>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</si>
  <si>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</si>
  <si>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</si>
  <si>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</si>
  <si>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</si>
  <si>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</si>
  <si>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</si>
  <si>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</si>
  <si>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</si>
  <si>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</si>
  <si>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</si>
  <si>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</si>
  <si>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</si>
  <si>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</si>
  <si>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</si>
  <si>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</si>
  <si>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</si>
  <si>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</si>
  <si>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</si>
  <si>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</si>
  <si>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</si>
  <si>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</si>
  <si>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</si>
  <si>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</si>
  <si>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</si>
  <si>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</si>
  <si>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</si>
  <si>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</si>
  <si>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</si>
  <si>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</si>
  <si>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</si>
  <si>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</si>
  <si>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</si>
  <si>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</si>
  <si>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</si>
  <si>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</si>
  <si>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</si>
  <si>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</si>
  <si>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</si>
  <si>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</si>
  <si>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</si>
  <si>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</si>
  <si>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</si>
  <si>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</si>
  <si>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</si>
  <si>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</si>
  <si>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</si>
  <si>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</si>
  <si>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</si>
  <si>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</si>
  <si>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</si>
  <si>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</si>
  <si>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</si>
  <si>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</si>
  <si>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</si>
  <si>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</si>
  <si>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</si>
  <si>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</si>
  <si>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</si>
  <si>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</si>
  <si>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</si>
  <si>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</si>
  <si>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</si>
  <si>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</si>
  <si>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</si>
  <si>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</si>
  <si>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</si>
  <si>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</si>
  <si>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31.12.2010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</si>
</sst>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2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55">
      <selection activeCell="B56" sqref="B56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50</v>
      </c>
      <c r="C12" s="26">
        <v>52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/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82</v>
      </c>
      <c r="C19" s="32">
        <f>SUM(C11:C18)</f>
        <v>85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154</v>
      </c>
      <c r="F24" s="21">
        <v>130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130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-22</v>
      </c>
      <c r="F27" s="21">
        <v>24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132</v>
      </c>
      <c r="F28" s="29">
        <f>SUM(F25:F27)</f>
        <v>154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1403</v>
      </c>
      <c r="F29" s="29">
        <f>SUM(F14,F22,F28)</f>
        <v>1425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326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881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14</v>
      </c>
      <c r="C41" s="26">
        <v>14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14</v>
      </c>
      <c r="C42" s="18">
        <f>SUM(C40:C41)</f>
        <v>14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977</v>
      </c>
      <c r="C44" s="18">
        <f>SUM(C19,C25,C38,C42,C43)</f>
        <v>980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2</v>
      </c>
      <c r="F47" s="29">
        <v>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4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9</v>
      </c>
      <c r="F54" s="29">
        <f>SUM(F44:F52)-F46</f>
        <v>14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140</v>
      </c>
      <c r="C56" s="26">
        <v>144</v>
      </c>
      <c r="D56" s="35" t="s">
        <v>98</v>
      </c>
      <c r="E56" s="29">
        <f>SUM(E42,E54)</f>
        <v>9</v>
      </c>
      <c r="F56" s="29">
        <f>SUM(F54)</f>
        <v>14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134</v>
      </c>
      <c r="C61" s="26">
        <v>128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276</v>
      </c>
      <c r="C62" s="18">
        <f>SUM(C55:C61)</f>
        <v>274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1</v>
      </c>
      <c r="C71" s="26">
        <v>9</v>
      </c>
      <c r="D71" s="24"/>
      <c r="E71" s="24"/>
      <c r="F71" s="21"/>
    </row>
    <row r="72" spans="1:6" ht="12.75" customHeight="1">
      <c r="A72" s="25" t="s">
        <v>112</v>
      </c>
      <c r="B72" s="24">
        <v>158</v>
      </c>
      <c r="C72" s="26">
        <v>176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159</v>
      </c>
      <c r="C75" s="18">
        <f>SUM(C70:C74)</f>
        <v>185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435</v>
      </c>
      <c r="C77" s="18">
        <f>SUM(C54,C62,C69,C75,C76)</f>
        <v>459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1412</v>
      </c>
      <c r="C78" s="18">
        <f>SUM(C44,C77)</f>
        <v>1439</v>
      </c>
      <c r="D78" s="35" t="s">
        <v>118</v>
      </c>
      <c r="E78" s="29">
        <f>SUM(E29,E41,E56)</f>
        <v>1412</v>
      </c>
      <c r="F78" s="29">
        <f>SUM(F29,F41,F56)</f>
        <v>1439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40567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'БАЛАНС-12м.'!A3:F3</f>
        <v>на "БУЛГАР ЧЕХ ИНВЕСТ ХОЛДИНГ" АД - СМОЛЯН</v>
      </c>
      <c r="B4" s="508"/>
      <c r="C4" s="508"/>
    </row>
    <row r="5" spans="1:3" ht="12.75">
      <c r="A5" s="508" t="str">
        <f>'БАЛАНС-12м.'!A4:F4</f>
        <v>към 31.12.2010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7</v>
      </c>
      <c r="C11" s="302">
        <v>7</v>
      </c>
    </row>
    <row r="12" spans="1:3" ht="12.75">
      <c r="A12" s="300" t="s">
        <v>490</v>
      </c>
      <c r="B12" s="301">
        <v>27</v>
      </c>
      <c r="C12" s="302">
        <v>21</v>
      </c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34</v>
      </c>
      <c r="C16" s="410">
        <f>SUM(C11:C15)</f>
        <v>28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'БАЛАНС-12м.'!A81</f>
        <v>40567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'БАЛАНС-12м.'!A3:F3</f>
        <v>на "БУЛГАР ЧЕХ ИНВЕСТ ХОЛДИНГ" АД - СМОЛЯН</v>
      </c>
      <c r="B4" s="509"/>
    </row>
    <row r="5" spans="1:2" ht="12.75">
      <c r="A5" s="509" t="str">
        <f>'БАЛАНС-12м.'!A4:F4</f>
        <v>към 31.12.2010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'БАЛАНС-12м.'!A81</f>
        <v>40567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D54" sqref="D54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'БАЛАНС-12м.'!A3:F3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'БАЛАНС-12м.'!A4:F4</f>
        <v>към 31.12.2010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130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24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24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/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/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0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22</v>
      </c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'БАЛАНС-12м.'!A81</f>
        <v>40567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3">
      <selection activeCell="A68" sqref="A68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'БАЛАНС-12м.'!A3:F3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'БАЛАНС-12м.'!A4:F4</f>
        <v>към 31.12.2010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138</v>
      </c>
      <c r="F17" s="368"/>
      <c r="G17" s="369">
        <v>14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138</v>
      </c>
      <c r="F19" s="412">
        <f t="shared" si="0"/>
        <v>0</v>
      </c>
      <c r="G19" s="417">
        <f t="shared" si="0"/>
        <v>14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f>62+76</f>
        <v>138</v>
      </c>
      <c r="F57" s="368"/>
      <c r="G57" s="369">
        <f>6+8</f>
        <v>14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138</v>
      </c>
      <c r="F59" s="412">
        <f t="shared" si="1"/>
        <v>0</v>
      </c>
      <c r="G59" s="417">
        <f t="shared" si="1"/>
        <v>14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'БАЛАНС-12м.'!A81</f>
        <v>40567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8">
      <selection activeCell="B44" sqref="B44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'БАЛАНС-12м.'!A3:F3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'БАЛАНС-12м.'!A4:F4</f>
        <v>към 31.12.2010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19</v>
      </c>
      <c r="C13" s="67">
        <v>19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3</v>
      </c>
      <c r="C14" s="67">
        <v>1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35</v>
      </c>
      <c r="C15" s="67">
        <v>29</v>
      </c>
      <c r="D15" s="68" t="s">
        <v>143</v>
      </c>
      <c r="E15" s="67">
        <v>6</v>
      </c>
      <c r="F15" s="66"/>
    </row>
    <row r="16" spans="1:6" ht="17.25" customHeight="1">
      <c r="A16" s="68" t="s">
        <v>144</v>
      </c>
      <c r="B16" s="65">
        <v>5</v>
      </c>
      <c r="C16" s="67">
        <v>5</v>
      </c>
      <c r="D16" s="69" t="s">
        <v>30</v>
      </c>
      <c r="E16" s="63">
        <f>SUM(E11:E15)</f>
        <v>6</v>
      </c>
      <c r="F16" s="63">
        <f>SUM(F11:F15)</f>
        <v>0</v>
      </c>
    </row>
    <row r="17" spans="1:6" ht="17.25" customHeight="1">
      <c r="A17" s="68" t="s">
        <v>145</v>
      </c>
      <c r="B17" s="65"/>
      <c r="C17" s="67">
        <v>100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62</v>
      </c>
      <c r="C20" s="62">
        <f>SUM(C12:C19)</f>
        <v>154</v>
      </c>
      <c r="D20" s="72" t="s">
        <v>151</v>
      </c>
      <c r="E20" s="67">
        <v>34</v>
      </c>
      <c r="F20" s="66">
        <v>46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>
        <v>93</v>
      </c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>
        <v>61</v>
      </c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34</v>
      </c>
      <c r="F27" s="63">
        <f>SUM(F20:F26)</f>
        <v>200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40</v>
      </c>
      <c r="F28" s="63">
        <f>SUM(F16,F17,F27)</f>
        <v>200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30</v>
      </c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>
        <v>0</v>
      </c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30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62</v>
      </c>
      <c r="C35" s="63">
        <f>SUM(C20,C27,C34)</f>
        <v>184</v>
      </c>
      <c r="D35" s="61"/>
      <c r="E35" s="67"/>
      <c r="F35" s="66"/>
    </row>
    <row r="36" spans="1:6" ht="18" customHeight="1">
      <c r="A36" s="61" t="s">
        <v>174</v>
      </c>
      <c r="B36" s="62"/>
      <c r="C36" s="62">
        <f>F28-C35</f>
        <v>16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62</v>
      </c>
      <c r="C38" s="62">
        <f>C35+C37</f>
        <v>184</v>
      </c>
      <c r="D38" s="61" t="s">
        <v>177</v>
      </c>
      <c r="E38" s="63">
        <f>SUM(E28,E30)</f>
        <v>40</v>
      </c>
      <c r="F38" s="63">
        <f>SUM(F28,F30)</f>
        <v>200</v>
      </c>
    </row>
    <row r="39" spans="1:6" ht="17.25" customHeight="1">
      <c r="A39" s="77" t="s">
        <v>178</v>
      </c>
      <c r="B39" s="62">
        <f>B36</f>
        <v>0</v>
      </c>
      <c r="C39" s="62">
        <f>C36</f>
        <v>16</v>
      </c>
      <c r="D39" s="61" t="s">
        <v>179</v>
      </c>
      <c r="E39" s="66">
        <f>B35-E28</f>
        <v>22</v>
      </c>
      <c r="F39" s="66"/>
    </row>
    <row r="40" spans="1:6" ht="17.25" customHeight="1">
      <c r="A40" s="64" t="s">
        <v>180</v>
      </c>
      <c r="B40" s="62"/>
      <c r="C40" s="62">
        <v>-8</v>
      </c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/>
      <c r="C42" s="66">
        <v>-8</v>
      </c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24</v>
      </c>
      <c r="D43" s="61" t="s">
        <v>184</v>
      </c>
      <c r="E43" s="63">
        <f>E39</f>
        <v>22</v>
      </c>
      <c r="F43" s="63">
        <f>F39</f>
        <v>0</v>
      </c>
    </row>
    <row r="44" spans="1:6" ht="17.25" customHeight="1" thickBot="1">
      <c r="A44" s="76" t="s">
        <v>185</v>
      </c>
      <c r="B44" s="79">
        <f>SUM(B35,B40,B43)</f>
        <v>62</v>
      </c>
      <c r="C44" s="79">
        <f>SUM(C35,C40,C43)</f>
        <v>200</v>
      </c>
      <c r="D44" s="76" t="s">
        <v>186</v>
      </c>
      <c r="E44" s="79">
        <f>SUM(E38,E43)</f>
        <v>62</v>
      </c>
      <c r="F44" s="79">
        <f>SUM(F38,F43)</f>
        <v>200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'БАЛАНС-12м.'!A81</f>
        <v>40567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0">
      <selection activeCell="B48" sqref="B48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'БАЛАНС-12м.'!A3:F3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'БАЛАНС-12м.'!A4:F4</f>
        <v>към 31.12.2010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12</v>
      </c>
      <c r="D11" s="93">
        <f aca="true" t="shared" si="0" ref="D11:D18">B11-C11</f>
        <v>-12</v>
      </c>
      <c r="E11" s="98"/>
      <c r="F11" s="98">
        <v>27</v>
      </c>
      <c r="G11" s="99">
        <f aca="true" t="shared" si="1" ref="G11:G37">E11-F11</f>
        <v>-27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41</v>
      </c>
      <c r="D13" s="93">
        <f>B13-C13</f>
        <v>-41</v>
      </c>
      <c r="E13" s="98"/>
      <c r="F13" s="98">
        <v>33</v>
      </c>
      <c r="G13" s="99">
        <f t="shared" si="1"/>
        <v>-33</v>
      </c>
    </row>
    <row r="14" spans="1:7" ht="25.5">
      <c r="A14" s="96" t="s">
        <v>200</v>
      </c>
      <c r="B14" s="97">
        <v>32</v>
      </c>
      <c r="C14" s="97"/>
      <c r="D14" s="93">
        <f t="shared" si="0"/>
        <v>32</v>
      </c>
      <c r="E14" s="98">
        <v>37</v>
      </c>
      <c r="F14" s="98"/>
      <c r="G14" s="99">
        <f t="shared" si="1"/>
        <v>37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>
        <v>5</v>
      </c>
      <c r="D18" s="93">
        <f t="shared" si="0"/>
        <v>-5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32</v>
      </c>
      <c r="C19" s="101">
        <f>SUM(C10:C18)</f>
        <v>58</v>
      </c>
      <c r="D19" s="101">
        <f>SUM(D10:D18)</f>
        <v>-26</v>
      </c>
      <c r="E19" s="101">
        <f>SUM(E10:E18)</f>
        <v>37</v>
      </c>
      <c r="F19" s="101">
        <f>SUM(F10:F18)</f>
        <v>60</v>
      </c>
      <c r="G19" s="102">
        <f t="shared" si="1"/>
        <v>-23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12</v>
      </c>
      <c r="C31" s="97">
        <v>12</v>
      </c>
      <c r="D31" s="93">
        <f t="shared" si="3"/>
        <v>0</v>
      </c>
      <c r="E31" s="98">
        <v>2</v>
      </c>
      <c r="F31" s="98">
        <v>62</v>
      </c>
      <c r="G31" s="99">
        <f t="shared" si="1"/>
        <v>-60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12</v>
      </c>
      <c r="C36" s="101">
        <f>SUM(C28:C35)</f>
        <v>12</v>
      </c>
      <c r="D36" s="101">
        <f>SUM(D28:D35)</f>
        <v>0</v>
      </c>
      <c r="E36" s="101">
        <f>SUM(E28:E35)</f>
        <v>2</v>
      </c>
      <c r="F36" s="101">
        <f>SUM(F28:F35)</f>
        <v>62</v>
      </c>
      <c r="G36" s="102">
        <f t="shared" si="1"/>
        <v>-60</v>
      </c>
      <c r="I36" s="85" t="s">
        <v>606</v>
      </c>
    </row>
    <row r="37" spans="1:7" ht="27">
      <c r="A37" s="103" t="s">
        <v>221</v>
      </c>
      <c r="B37" s="101">
        <f>SUM(B19,B27,B36)</f>
        <v>44</v>
      </c>
      <c r="C37" s="101">
        <f>SUM(C19,C27,C36)</f>
        <v>70</v>
      </c>
      <c r="D37" s="387">
        <f>SUM(D19,D27,D36)</f>
        <v>-26</v>
      </c>
      <c r="E37" s="101">
        <f>SUM(E19,E27,E36)</f>
        <v>39</v>
      </c>
      <c r="F37" s="101">
        <f>SUM(F19,F27,F36)</f>
        <v>122</v>
      </c>
      <c r="G37" s="102">
        <f t="shared" si="1"/>
        <v>-83</v>
      </c>
    </row>
    <row r="38" spans="1:7" ht="27">
      <c r="A38" s="103" t="s">
        <v>222</v>
      </c>
      <c r="B38" s="104"/>
      <c r="C38" s="385"/>
      <c r="D38" s="389">
        <v>185</v>
      </c>
      <c r="E38" s="386"/>
      <c r="F38" s="101"/>
      <c r="G38" s="102">
        <v>268</v>
      </c>
    </row>
    <row r="39" spans="1:7" ht="14.25" thickBot="1">
      <c r="A39" s="105" t="s">
        <v>223</v>
      </c>
      <c r="B39" s="106"/>
      <c r="C39" s="106"/>
      <c r="D39" s="388">
        <f>SUM(D37:D38)</f>
        <v>159</v>
      </c>
      <c r="E39" s="106"/>
      <c r="F39" s="107"/>
      <c r="G39" s="102">
        <f>G37+G38</f>
        <v>185</v>
      </c>
    </row>
    <row r="41" spans="1:6" ht="38.25" customHeight="1">
      <c r="A41" s="413">
        <f>'БАЛАНС-12м.'!A81</f>
        <v>40567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1">
      <selection activeCell="D28" sqref="D28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'БАЛАНС-12м.'!A3:F3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'БАЛАНС-12м.'!A4:F4</f>
        <v>към 31.12.2010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/>
      <c r="J12" s="124"/>
      <c r="K12" s="125">
        <f aca="true" t="shared" si="0" ref="K12:K28">SUM(B12:J12)</f>
        <v>1425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-22</v>
      </c>
      <c r="J16" s="127"/>
      <c r="K16" s="125">
        <f t="shared" si="0"/>
        <v>-22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-22</v>
      </c>
      <c r="J28" s="124">
        <f t="shared" si="1"/>
        <v>0</v>
      </c>
      <c r="K28" s="125">
        <f t="shared" si="0"/>
        <v>1403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-22</v>
      </c>
      <c r="J31" s="135">
        <f t="shared" si="2"/>
        <v>0</v>
      </c>
      <c r="K31" s="136">
        <f>SUM(B31:J31)</f>
        <v>1403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'БАЛАНС-12м.'!A81</f>
        <v>40567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'БАЛАНС-12м.'!A3:F3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17">
      <selection activeCell="N40" sqref="N40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'БАЛАНС-12м.'!A3:F3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'БАЛАНС-12м.'!A4:F4</f>
        <v>към 31.12.2010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1</v>
      </c>
      <c r="K12" s="165">
        <v>2</v>
      </c>
      <c r="L12" s="165"/>
      <c r="M12" s="166">
        <f t="shared" si="2"/>
        <v>3</v>
      </c>
      <c r="N12" s="165"/>
      <c r="O12" s="165"/>
      <c r="P12" s="166">
        <f t="shared" si="3"/>
        <v>3</v>
      </c>
      <c r="Q12" s="167">
        <f t="shared" si="4"/>
        <v>50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8</v>
      </c>
      <c r="F17" s="166">
        <f t="shared" si="0"/>
        <v>2</v>
      </c>
      <c r="G17" s="165"/>
      <c r="H17" s="165"/>
      <c r="I17" s="166">
        <f t="shared" si="1"/>
        <v>2</v>
      </c>
      <c r="J17" s="164">
        <v>9</v>
      </c>
      <c r="K17" s="165">
        <v>1</v>
      </c>
      <c r="L17" s="165">
        <v>8</v>
      </c>
      <c r="M17" s="166">
        <f t="shared" si="2"/>
        <v>2</v>
      </c>
      <c r="N17" s="165"/>
      <c r="O17" s="165"/>
      <c r="P17" s="166">
        <f t="shared" si="3"/>
        <v>2</v>
      </c>
      <c r="Q17" s="167">
        <f t="shared" si="4"/>
        <v>0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95</v>
      </c>
      <c r="D18" s="172">
        <f t="shared" si="5"/>
        <v>0</v>
      </c>
      <c r="E18" s="172">
        <f t="shared" si="5"/>
        <v>8</v>
      </c>
      <c r="F18" s="172">
        <f t="shared" si="5"/>
        <v>87</v>
      </c>
      <c r="G18" s="172">
        <f t="shared" si="5"/>
        <v>0</v>
      </c>
      <c r="H18" s="172">
        <f t="shared" si="5"/>
        <v>0</v>
      </c>
      <c r="I18" s="172">
        <f t="shared" si="5"/>
        <v>87</v>
      </c>
      <c r="J18" s="172">
        <f t="shared" si="5"/>
        <v>10</v>
      </c>
      <c r="K18" s="172">
        <f t="shared" si="5"/>
        <v>3</v>
      </c>
      <c r="L18" s="172">
        <f t="shared" si="5"/>
        <v>8</v>
      </c>
      <c r="M18" s="172">
        <f t="shared" si="5"/>
        <v>5</v>
      </c>
      <c r="N18" s="172">
        <f t="shared" si="5"/>
        <v>0</v>
      </c>
      <c r="O18" s="172">
        <f t="shared" si="5"/>
        <v>0</v>
      </c>
      <c r="P18" s="172">
        <f t="shared" si="5"/>
        <v>5</v>
      </c>
      <c r="Q18" s="173">
        <f t="shared" si="5"/>
        <v>82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>
        <v>2</v>
      </c>
      <c r="F21" s="166">
        <f>C21+D21-E21</f>
        <v>0</v>
      </c>
      <c r="G21" s="165"/>
      <c r="H21" s="165"/>
      <c r="I21" s="166">
        <f>F21+G21-H21</f>
        <v>0</v>
      </c>
      <c r="J21" s="164">
        <v>2</v>
      </c>
      <c r="K21" s="165"/>
      <c r="L21" s="165">
        <v>2</v>
      </c>
      <c r="M21" s="166">
        <f>J21+K21-L21</f>
        <v>0</v>
      </c>
      <c r="N21" s="165"/>
      <c r="O21" s="165"/>
      <c r="P21" s="166">
        <f>M21+N21-O21</f>
        <v>0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>
        <v>13</v>
      </c>
      <c r="F23" s="166">
        <f>C23+D23-E23</f>
        <v>0</v>
      </c>
      <c r="G23" s="165"/>
      <c r="H23" s="165"/>
      <c r="I23" s="166">
        <f>F23+G23-H23</f>
        <v>0</v>
      </c>
      <c r="J23" s="164">
        <v>13</v>
      </c>
      <c r="K23" s="165"/>
      <c r="L23" s="165">
        <v>13</v>
      </c>
      <c r="M23" s="166">
        <f>J23+K23-L23</f>
        <v>0</v>
      </c>
      <c r="N23" s="165"/>
      <c r="O23" s="165"/>
      <c r="P23" s="166">
        <f>M23+N23-O23</f>
        <v>0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15</v>
      </c>
      <c r="F24" s="172">
        <f t="shared" si="6"/>
        <v>0</v>
      </c>
      <c r="G24" s="172">
        <f t="shared" si="6"/>
        <v>0</v>
      </c>
      <c r="H24" s="172">
        <f t="shared" si="6"/>
        <v>0</v>
      </c>
      <c r="I24" s="172">
        <f t="shared" si="6"/>
        <v>0</v>
      </c>
      <c r="J24" s="172">
        <f t="shared" si="6"/>
        <v>15</v>
      </c>
      <c r="K24" s="172">
        <f t="shared" si="6"/>
        <v>0</v>
      </c>
      <c r="L24" s="172">
        <f t="shared" si="6"/>
        <v>15</v>
      </c>
      <c r="M24" s="172">
        <f t="shared" si="6"/>
        <v>0</v>
      </c>
      <c r="N24" s="172">
        <f t="shared" si="6"/>
        <v>0</v>
      </c>
      <c r="O24" s="172">
        <f t="shared" si="6"/>
        <v>0</v>
      </c>
      <c r="P24" s="172">
        <f t="shared" si="6"/>
        <v>0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665</v>
      </c>
      <c r="D38" s="187">
        <f t="shared" si="12"/>
        <v>0</v>
      </c>
      <c r="E38" s="187">
        <f>SUM(E18,E24,E33,E37)</f>
        <v>23</v>
      </c>
      <c r="F38" s="187">
        <f>SUM(F18,F24,F33,F37)</f>
        <v>642</v>
      </c>
      <c r="G38" s="187">
        <f t="shared" si="12"/>
        <v>0</v>
      </c>
      <c r="H38" s="187">
        <f t="shared" si="12"/>
        <v>0</v>
      </c>
      <c r="I38" s="187">
        <f t="shared" si="12"/>
        <v>642</v>
      </c>
      <c r="J38" s="187">
        <f t="shared" si="12"/>
        <v>25</v>
      </c>
      <c r="K38" s="187">
        <f t="shared" si="12"/>
        <v>3</v>
      </c>
      <c r="L38" s="187">
        <f t="shared" si="12"/>
        <v>23</v>
      </c>
      <c r="M38" s="187">
        <f>SUM(M18,M24,M33,M37)</f>
        <v>5</v>
      </c>
      <c r="N38" s="187">
        <f t="shared" si="12"/>
        <v>0</v>
      </c>
      <c r="O38" s="187">
        <f t="shared" si="12"/>
        <v>0</v>
      </c>
      <c r="P38" s="187">
        <f t="shared" si="12"/>
        <v>5</v>
      </c>
      <c r="Q38" s="188">
        <f t="shared" si="12"/>
        <v>637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'БАЛАНС-12м.'!A81</f>
        <v>40567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29">
      <selection activeCell="B29" sqref="B29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'БАЛАНС-12м.'!A3:F3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'БАЛАНС-12м.'!A4:F4</f>
        <v>към 31.12.2010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316</v>
      </c>
      <c r="C13" s="204"/>
      <c r="D13" s="205">
        <v>316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14</v>
      </c>
      <c r="C20" s="208"/>
      <c r="D20" s="420">
        <v>14</v>
      </c>
      <c r="E20" s="189"/>
    </row>
    <row r="21" spans="1:5" s="174" customFormat="1" ht="15.75" customHeight="1" thickBot="1">
      <c r="A21" s="210" t="s">
        <v>611</v>
      </c>
      <c r="B21" s="211">
        <f>SUM(B12:B20)</f>
        <v>340</v>
      </c>
      <c r="C21" s="211">
        <f>SUM(C12:C20)</f>
        <v>0</v>
      </c>
      <c r="D21" s="421">
        <f>SUM(D12:D20)</f>
        <v>340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140</v>
      </c>
      <c r="C23" s="396">
        <f>SUM(C24:C26)</f>
        <v>140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125</v>
      </c>
      <c r="C26" s="204">
        <f>B26</f>
        <v>125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134</v>
      </c>
      <c r="C38" s="396">
        <f>SUM(C39:C42)</f>
        <v>134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134</v>
      </c>
      <c r="C42" s="208">
        <v>134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276</v>
      </c>
      <c r="C43" s="211">
        <f>SUM(C23,C27,C28,C29,C30,C31,C32,C38)</f>
        <v>276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616</v>
      </c>
      <c r="C44" s="211">
        <f>SUM(C10,C21,C43)</f>
        <v>276</v>
      </c>
      <c r="D44" s="211">
        <f>SUM(D10,D21,D43)</f>
        <v>340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2</v>
      </c>
      <c r="C73" s="396">
        <f>B73</f>
        <v>2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4</v>
      </c>
      <c r="C85" s="396">
        <f>SUM(C86)</f>
        <v>4</v>
      </c>
      <c r="D85" s="396"/>
      <c r="E85" s="398"/>
    </row>
    <row r="86" spans="1:5" ht="15" customHeight="1" thickBot="1">
      <c r="A86" s="207" t="s">
        <v>402</v>
      </c>
      <c r="B86" s="208">
        <v>4</v>
      </c>
      <c r="C86" s="208">
        <v>4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9</v>
      </c>
      <c r="C87" s="211">
        <f>SUM(C66,C69,C72,C73,C74,C75,C76,C81,C85)</f>
        <v>9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9</v>
      </c>
      <c r="C88" s="383">
        <f>C64+C87</f>
        <v>9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'БАЛАНС-12м.'!A81</f>
        <v>40567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'БАЛАНС-12м.'!A3:F3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'БАЛАНС-12м.'!A4:F4</f>
        <v>към 31.12.2010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'БАЛАНС-12м.'!A81</f>
        <v>40567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8">
      <selection activeCell="H29" sqref="H29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'БАЛАНС-12м.'!A3:F3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'БАЛАНС-12м.'!A4:F4</f>
        <v>към 31.12.2010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'БАЛАНС-12м.'!A81</f>
        <v>40567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2011-01-25T11:19:20Z</cp:lastPrinted>
  <dcterms:created xsi:type="dcterms:W3CDTF">2003-01-29T17:36:26Z</dcterms:created>
  <dcterms:modified xsi:type="dcterms:W3CDTF">2011-01-25T11:19:56Z</dcterms:modified>
  <cp:category/>
  <cp:version/>
  <cp:contentType/>
  <cp:contentStatus/>
</cp:coreProperties>
</file>