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<sst xmlns="http://schemas.openxmlformats.org/spreadsheetml/2006/main" count="1063" uniqueCount="872">
  <si>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</si>
  <si>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</si>
  <si>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</si>
  <si>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</si>
  <si>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</si>
  <si>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</si>
  <si>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</si>
  <si>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</si>
  <si>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</si>
  <si>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</si>
  <si>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</si>
  <si>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</si>
  <si>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</si>
  <si>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</si>
  <si>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</si>
  <si>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</si>
  <si>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</si>
  <si>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</si>
  <si>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</si>
  <si>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</si>
  <si>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</si>
  <si>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</si>
  <si>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</si>
  <si>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</si>
  <si>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</si>
  <si>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</si>
  <si>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</si>
  <si>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</si>
  <si>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</si>
  <si>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</si>
  <si>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</si>
  <si>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</si>
  <si>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</si>
  <si>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</si>
  <si>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</si>
  <si>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</si>
  <si>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</si>
  <si>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</si>
  <si>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</si>
  <si>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</si>
  <si>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</si>
  <si>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</si>
  <si>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</si>
  <si>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</si>
  <si>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</si>
  <si>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</si>
  <si>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</si>
  <si>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</si>
  <si>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</si>
  <si>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</si>
  <si>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</si>
  <si>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</si>
  <si>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</si>
  <si>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</si>
  <si>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</si>
  <si>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</si>
  <si>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</si>
  <si>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</si>
  <si>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</si>
  <si>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</si>
  <si>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</si>
  <si>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</si>
  <si>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</si>
  <si>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</si>
  <si>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</si>
  <si>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</si>
  <si>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</si>
  <si>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</si>
  <si>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</si>
  <si>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</si>
  <si>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</si>
  <si>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</si>
  <si>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</si>
  <si>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</si>
  <si>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</si>
  <si>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</si>
  <si>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</si>
  <si>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</si>
  <si>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</si>
  <si>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</si>
  <si>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</si>
  <si>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</si>
  <si>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</si>
  <si>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</si>
  <si>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</si>
  <si>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</si>
  <si>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</si>
  <si>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</si>
  <si>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</si>
  <si>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</si>
  <si>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</si>
  <si>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</si>
  <si>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</si>
  <si>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</si>
  <si>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</si>
  <si>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</si>
  <si>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</si>
  <si>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</si>
  <si>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</si>
  <si>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</si>
  <si>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</si>
  <si>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</si>
  <si>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</si>
  <si>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</si>
  <si>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</si>
  <si>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</si>
  <si>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</si>
  <si>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</si>
  <si>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</si>
  <si>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</si>
  <si>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</si>
  <si>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</si>
  <si>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</si>
  <si>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</si>
  <si>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</si>
  <si>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</si>
  <si>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</si>
  <si>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</si>
  <si>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</si>
  <si>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</si>
  <si>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</si>
  <si>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</si>
  <si>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</si>
  <si>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</si>
  <si>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</si>
  <si>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</si>
  <si>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</si>
  <si>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</si>
  <si>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</si>
  <si>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</si>
  <si>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</si>
  <si>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</si>
  <si>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</si>
  <si>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</si>
  <si>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</si>
  <si>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</si>
  <si>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</si>
  <si>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</si>
  <si>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</si>
  <si>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</si>
  <si>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</si>
  <si>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</si>
  <si>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</si>
  <si>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</si>
  <si>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</si>
  <si>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</si>
  <si>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</si>
  <si>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</si>
  <si>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</si>
  <si>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</si>
  <si>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</si>
  <si>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</si>
  <si>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</si>
  <si>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</si>
  <si>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</si>
  <si>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</si>
  <si>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</si>
  <si>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</si>
  <si>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</si>
  <si>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</si>
  <si>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</si>
  <si>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</si>
  <si>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</si>
  <si>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</si>
  <si>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</si>
  <si>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</si>
  <si>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</si>
  <si>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</si>
  <si>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</si>
  <si>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</si>
  <si>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</si>
  <si>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</si>
  <si>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</si>
  <si>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</si>
  <si>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</si>
  <si>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</si>
  <si>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</si>
  <si>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</si>
  <si>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</si>
  <si>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</si>
  <si>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</si>
  <si>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</si>
  <si>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</si>
  <si>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</si>
  <si>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</si>
  <si>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</si>
  <si>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</si>
  <si>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</si>
  <si>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</si>
  <si>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</si>
  <si>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</si>
  <si>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</si>
  <si>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</si>
  <si>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</si>
  <si>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</si>
  <si>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</si>
  <si>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</si>
  <si>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</si>
  <si>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</si>
  <si>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</si>
  <si>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</si>
  <si>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</si>
  <si>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</si>
  <si>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</si>
  <si>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</si>
  <si>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</si>
  <si>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</si>
  <si>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</si>
  <si>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</si>
  <si>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</si>
  <si>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</si>
  <si>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</si>
  <si>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</si>
  <si>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</si>
  <si>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</si>
  <si>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</si>
  <si>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</si>
  <si>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</si>
  <si>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</si>
  <si>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</si>
  <si>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</si>
  <si>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</si>
  <si>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</si>
  <si>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</si>
  <si>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</si>
  <si>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</si>
  <si>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</si>
  <si>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</si>
  <si>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</si>
  <si>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</si>
  <si>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</si>
  <si>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</si>
  <si>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</si>
  <si>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</si>
  <si>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</si>
  <si>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</si>
  <si>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</si>
  <si>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</si>
  <si>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</si>
  <si>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</si>
  <si>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</si>
  <si>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</si>
  <si>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</si>
  <si>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</si>
  <si>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</si>
  <si>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</si>
  <si>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</si>
  <si>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</si>
  <si>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</si>
  <si>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</si>
  <si>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</si>
  <si>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</si>
  <si>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</si>
  <si>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</si>
  <si>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</si>
  <si>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</si>
  <si>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</si>
  <si>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</si>
  <si>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</si>
  <si>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</si>
  <si>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</si>
  <si>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</si>
  <si>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</si>
  <si>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</si>
  <si>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</si>
  <si>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</si>
  <si>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</si>
  <si>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</si>
  <si>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</si>
  <si>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</si>
  <si>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</si>
  <si>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</si>
  <si>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</si>
  <si>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</si>
  <si>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</si>
  <si>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</si>
  <si>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</si>
  <si>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</si>
  <si>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</si>
  <si>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</si>
  <si>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</si>
  <si>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</si>
  <si>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</si>
  <si>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</si>
  <si>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</si>
  <si>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</si>
  <si>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</si>
  <si>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</si>
  <si>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</si>
  <si>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</si>
  <si>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</si>
  <si>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</si>
  <si>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</si>
  <si>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</si>
  <si>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</si>
  <si>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</si>
  <si>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</si>
  <si>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</si>
  <si>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</si>
  <si>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</si>
  <si>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</si>
  <si>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</si>
  <si>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</si>
  <si>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</si>
  <si>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</si>
  <si>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</si>
  <si>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</si>
  <si>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</si>
  <si>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</si>
  <si>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</si>
  <si>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</si>
  <si>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</si>
  <si>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</si>
  <si>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</si>
  <si>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</si>
  <si>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</si>
  <si>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</si>
  <si>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</si>
  <si>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</si>
  <si>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</si>
  <si>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</si>
  <si>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</si>
  <si>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</si>
  <si>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</si>
  <si>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</si>
  <si>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</si>
  <si>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</si>
  <si>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</si>
  <si>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</si>
  <si>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</si>
  <si>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</si>
  <si>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</si>
  <si>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</si>
  <si>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</si>
  <si>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</si>
  <si>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</si>
  <si>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</si>
  <si>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</si>
  <si>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</si>
  <si>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</si>
  <si>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</si>
  <si>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</si>
  <si>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</si>
  <si>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</si>
  <si>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</si>
  <si>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</si>
  <si>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</si>
  <si>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</si>
  <si>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</si>
  <si>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</si>
  <si>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</si>
  <si>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</si>
  <si>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</si>
  <si>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</si>
  <si>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</si>
  <si>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</si>
  <si>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</si>
  <si>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</si>
  <si>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</si>
  <si>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</si>
  <si>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</si>
  <si>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</si>
  <si>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</si>
  <si>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</si>
  <si>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</si>
  <si>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</si>
  <si>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</si>
  <si>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</si>
  <si>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</si>
  <si>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</si>
  <si>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</si>
  <si>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</si>
  <si>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</si>
  <si>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</si>
  <si>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</si>
  <si>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</si>
  <si>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</si>
  <si>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</si>
  <si>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</si>
  <si>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</si>
  <si>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</si>
  <si>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</si>
  <si>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</si>
  <si>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</si>
  <si>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</si>
  <si>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</si>
  <si>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</si>
  <si>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</si>
  <si>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</si>
  <si>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</si>
  <si>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</si>
  <si>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</si>
  <si>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</si>
  <si>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</si>
  <si>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</si>
  <si>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</si>
  <si>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</si>
  <si>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</si>
  <si>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</si>
  <si>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</si>
  <si>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</si>
  <si>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</si>
  <si>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</si>
  <si>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</si>
  <si>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</si>
  <si>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</si>
  <si>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</si>
  <si>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</si>
  <si>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</si>
  <si>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</si>
  <si>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</si>
  <si>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</si>
  <si>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</si>
  <si>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</si>
  <si>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</si>
  <si>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</si>
  <si>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</si>
  <si>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</si>
  <si>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</si>
  <si>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</si>
  <si>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</si>
  <si>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</si>
  <si>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</si>
  <si>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</si>
  <si>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</si>
  <si>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</si>
  <si>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</si>
  <si>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</si>
  <si>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</si>
  <si>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</si>
  <si>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</si>
  <si>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</si>
  <si>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</si>
  <si>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</si>
  <si>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</si>
  <si>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</si>
  <si>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</si>
  <si>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</si>
  <si>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</si>
  <si>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</si>
  <si>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</si>
  <si>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</si>
  <si>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</si>
  <si>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</si>
  <si>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</si>
  <si>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</si>
  <si>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</si>
  <si>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</si>
  <si>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</si>
  <si>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</si>
  <si>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</si>
  <si>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</si>
  <si>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</si>
  <si>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</si>
  <si>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</si>
  <si>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</si>
  <si>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</si>
  <si>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</si>
  <si>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</si>
  <si>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</si>
  <si>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</si>
  <si>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</si>
  <si>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</si>
  <si>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</si>
  <si>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</si>
  <si>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</si>
  <si>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</si>
  <si>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</si>
  <si>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</si>
  <si>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</si>
  <si>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</si>
  <si>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</si>
  <si>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</si>
  <si>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</si>
  <si>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</si>
  <si>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</si>
  <si>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</si>
  <si>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</si>
  <si>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</si>
  <si>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</si>
  <si>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</si>
  <si>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</si>
  <si>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</si>
  <si>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</si>
  <si>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</si>
  <si>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</si>
  <si>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</si>
  <si>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</si>
  <si>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</si>
  <si>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</si>
  <si>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</si>
  <si>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</si>
  <si>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</si>
  <si>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</si>
  <si>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</si>
  <si>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</si>
  <si>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</si>
  <si>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</si>
  <si>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</si>
  <si>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</si>
  <si>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</si>
  <si>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</si>
  <si>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</si>
  <si>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</si>
  <si>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</si>
  <si>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</si>
  <si>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</si>
  <si>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</si>
  <si>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</si>
  <si>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</si>
  <si>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</si>
  <si>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</si>
  <si>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</si>
  <si>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</si>
  <si>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</si>
  <si>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</si>
  <si>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</si>
  <si>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</si>
  <si>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</si>
  <si>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</si>
  <si>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</si>
  <si>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</si>
  <si>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</si>
  <si>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</si>
  <si>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</si>
  <si>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</si>
  <si>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</si>
  <si>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</si>
  <si>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</si>
  <si>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</si>
  <si>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</si>
  <si>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</si>
  <si>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</si>
  <si>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</si>
  <si>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</si>
  <si>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</si>
  <si>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</si>
  <si>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</si>
  <si>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</si>
  <si>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</si>
  <si>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</si>
  <si>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</si>
  <si>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</si>
  <si>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</si>
  <si>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</si>
  <si>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</si>
  <si>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</si>
  <si>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</si>
  <si>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</si>
  <si>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</si>
  <si>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</si>
  <si>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</si>
  <si>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</si>
  <si>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</si>
  <si>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</si>
  <si>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</si>
  <si>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</si>
  <si>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</si>
  <si>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</si>
  <si>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</si>
  <si>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</si>
  <si>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</si>
  <si>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</si>
  <si>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</si>
  <si>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</si>
  <si>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</si>
  <si>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</si>
  <si>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</si>
  <si>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</si>
  <si>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</si>
  <si>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</si>
  <si>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</si>
  <si>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</si>
  <si>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</si>
  <si>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</si>
  <si>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</si>
  <si>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</si>
  <si>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</si>
  <si>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</si>
  <si>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</si>
  <si>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</si>
  <si>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</si>
  <si>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</si>
  <si>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</si>
  <si>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</si>
  <si>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</si>
  <si>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</si>
  <si>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</si>
  <si>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</si>
  <si>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</si>
  <si>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</si>
  <si>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</si>
  <si>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</si>
  <si>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</si>
  <si>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</si>
  <si>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</si>
  <si>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</si>
  <si>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</si>
  <si>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</si>
  <si>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</si>
  <si>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</si>
  <si>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</si>
  <si>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</si>
  <si>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</si>
  <si>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</si>
  <si>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</si>
  <si>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</si>
  <si>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</si>
  <si>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</si>
  <si>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</si>
  <si>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</si>
  <si>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</si>
  <si>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</si>
  <si>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</si>
  <si>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</si>
  <si>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</si>
  <si>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</si>
  <si>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</si>
  <si>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</si>
  <si>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</si>
  <si>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</si>
  <si>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</si>
  <si>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</si>
  <si>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</si>
  <si>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</si>
  <si>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</si>
  <si>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</si>
  <si>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</si>
  <si>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</si>
  <si>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</si>
  <si>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</si>
  <si>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</si>
  <si>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</si>
  <si>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</si>
  <si>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</si>
  <si>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</si>
  <si>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</si>
  <si>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</si>
  <si>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</si>
  <si>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</si>
  <si>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</si>
  <si>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</si>
  <si>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</si>
  <si>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</si>
  <si>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</si>
  <si>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</si>
  <si>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</si>
  <si>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</si>
  <si>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</si>
  <si>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</si>
  <si>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</si>
  <si>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</si>
  <si>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</si>
  <si>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</si>
  <si>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</si>
  <si>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</si>
  <si>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</si>
  <si>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</si>
  <si>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</si>
  <si>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</si>
  <si>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</si>
  <si>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</si>
  <si>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</si>
  <si>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</si>
  <si>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</si>
  <si>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</si>
  <si>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</si>
  <si>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</si>
  <si>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</si>
  <si>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</si>
  <si>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</si>
  <si>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</si>
  <si>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</si>
  <si>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</si>
  <si>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</si>
  <si>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</si>
  <si>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</si>
  <si>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</si>
  <si>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</si>
  <si>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</si>
  <si>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</si>
  <si>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</si>
  <si>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</si>
  <si>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</si>
  <si>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</si>
  <si>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</si>
  <si>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</si>
  <si>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</si>
  <si>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</si>
  <si>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</si>
  <si>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</si>
  <si>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</si>
  <si>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</si>
  <si>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</si>
  <si>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</si>
  <si>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</si>
  <si>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</si>
  <si>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</si>
  <si>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</si>
  <si>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</si>
  <si>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</si>
  <si>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</si>
  <si>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</si>
  <si>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</si>
  <si>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</si>
  <si>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</si>
  <si>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</si>
  <si>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</si>
  <si>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</si>
  <si>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</si>
  <si>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</si>
  <si>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</si>
  <si>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</si>
  <si>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</si>
  <si>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</si>
  <si>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</si>
  <si>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</si>
  <si>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</si>
  <si>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</si>
  <si>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</si>
  <si>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</si>
  <si>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</si>
  <si>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</si>
  <si>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</si>
  <si>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</si>
  <si>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</si>
  <si>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</si>
  <si>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</si>
  <si>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</si>
  <si>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</si>
  <si>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</si>
  <si>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</si>
  <si>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</si>
  <si>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</si>
  <si>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</si>
  <si>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</si>
  <si>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</si>
  <si>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</si>
  <si>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</si>
  <si>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</si>
  <si>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</si>
  <si>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</si>
  <si>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</si>
  <si>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</si>
  <si>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</si>
  <si>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</si>
  <si>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</si>
  <si>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</si>
  <si>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</si>
  <si>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</si>
  <si>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</si>
  <si>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</si>
  <si>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</si>
  <si>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</si>
  <si>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</si>
  <si>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</si>
  <si>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</si>
  <si>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</si>
  <si>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</si>
  <si>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</si>
  <si>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</si>
  <si>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</si>
  <si>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</si>
  <si>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</si>
  <si>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</si>
  <si>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</si>
  <si>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</si>
  <si>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</si>
  <si>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</si>
  <si>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</si>
  <si>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</si>
  <si>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</si>
  <si>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</si>
  <si>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</si>
  <si>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</si>
  <si>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</si>
  <si>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</si>
  <si>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</si>
  <si>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</si>
  <si>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</si>
  <si>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</si>
  <si>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</si>
  <si>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</si>
  <si>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</si>
  <si>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</si>
  <si>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</si>
  <si>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</si>
  <si>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</si>
  <si>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</si>
  <si>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</si>
  <si>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</si>
  <si>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</si>
  <si>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</si>
  <si>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</si>
  <si>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</si>
  <si>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</si>
  <si>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</si>
  <si>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</si>
  <si>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</si>
  <si>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</si>
  <si>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</si>
  <si>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</si>
  <si>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</si>
  <si>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</si>
  <si>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</si>
  <si>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</si>
  <si>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</si>
  <si>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</si>
  <si>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</si>
  <si>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</si>
  <si>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</si>
  <si>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</si>
  <si>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</si>
  <si>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</si>
  <si>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</si>
  <si>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</si>
  <si>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</si>
  <si>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</si>
  <si>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</si>
  <si>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</si>
  <si>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</si>
  <si>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</si>
  <si>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</si>
  <si>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</si>
  <si>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</si>
  <si>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</si>
  <si>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</si>
  <si>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</si>
  <si>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</si>
  <si>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</si>
  <si>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</si>
  <si>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</si>
  <si>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</si>
  <si>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</si>
  <si>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</si>
  <si>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</si>
  <si>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</si>
  <si>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</si>
  <si>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</si>
  <si>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</si>
  <si>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</si>
  <si>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</si>
  <si>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</si>
  <si>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</si>
  <si>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</si>
  <si>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</si>
  <si>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</si>
  <si>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</si>
  <si>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</si>
  <si>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</si>
  <si>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</si>
  <si>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</si>
  <si>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</si>
  <si>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</si>
  <si>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</si>
  <si>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</si>
  <si>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</si>
  <si>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</si>
  <si>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</si>
  <si>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</si>
  <si>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</si>
  <si>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</si>
  <si>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</si>
  <si>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</si>
  <si>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</si>
  <si>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01.01.2014- 31.03.2014</t>
  </si>
  <si>
    <t>консолидиран</t>
  </si>
  <si>
    <t>30.05.2014г.</t>
  </si>
  <si>
    <t>Дата на съставяне: 30.05.2014г.</t>
  </si>
  <si>
    <t xml:space="preserve">Дата на съставяне: 30.05.2014г.                           </t>
  </si>
  <si>
    <t xml:space="preserve">Дата  на съставяне: 30.05.2014г.                                                                                                        </t>
  </si>
  <si>
    <t>Дата на съставяне:30.05.2014г.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</si>
</sst>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1">
      <selection activeCell="H30" sqref="H3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864</v>
      </c>
      <c r="F3" s="216" t="s">
        <v>2</v>
      </c>
      <c r="G3" s="171"/>
      <c r="H3" s="459">
        <v>175443402</v>
      </c>
    </row>
    <row r="4" spans="1:8" ht="15">
      <c r="A4" s="580" t="s">
        <v>863</v>
      </c>
      <c r="B4" s="586"/>
      <c r="C4" s="586"/>
      <c r="D4" s="586"/>
      <c r="E4" s="460" t="s">
        <v>866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209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2983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95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506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38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3929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-63654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-63654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-1273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-64927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3508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-187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>
        <v>1714</v>
      </c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1714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2031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2206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231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11098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2206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64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104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25580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23965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168</v>
      </c>
      <c r="D64" s="154">
        <f>SUM(D58:D63)</f>
        <v>168</v>
      </c>
      <c r="E64" s="236" t="s">
        <v>199</v>
      </c>
      <c r="F64" s="241" t="s">
        <v>200</v>
      </c>
      <c r="G64" s="151">
        <v>788</v>
      </c>
      <c r="H64" s="151">
        <v>676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439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15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350</v>
      </c>
      <c r="D68" s="150">
        <v>625</v>
      </c>
      <c r="E68" s="236" t="s">
        <v>212</v>
      </c>
      <c r="F68" s="241" t="s">
        <v>213</v>
      </c>
      <c r="G68" s="151">
        <v>373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165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25580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8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523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25580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18318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18318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155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845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1000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20009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31107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31107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858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51" sqref="A5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01.01.2014- 31.03.2014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12</v>
      </c>
      <c r="D9" s="45">
        <v>280</v>
      </c>
      <c r="E9" s="297" t="s">
        <v>283</v>
      </c>
      <c r="F9" s="546" t="s">
        <v>284</v>
      </c>
      <c r="G9" s="547"/>
      <c r="H9" s="547">
        <v>19</v>
      </c>
    </row>
    <row r="10" spans="1:8" ht="12">
      <c r="A10" s="297" t="s">
        <v>285</v>
      </c>
      <c r="B10" s="298" t="s">
        <v>286</v>
      </c>
      <c r="C10" s="45">
        <v>1262</v>
      </c>
      <c r="D10" s="45">
        <v>245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523</v>
      </c>
      <c r="D11" s="45">
        <v>88</v>
      </c>
      <c r="E11" s="299" t="s">
        <v>291</v>
      </c>
      <c r="F11" s="546" t="s">
        <v>292</v>
      </c>
      <c r="G11" s="547">
        <v>1189</v>
      </c>
      <c r="H11" s="547">
        <v>335</v>
      </c>
    </row>
    <row r="12" spans="1:8" ht="12">
      <c r="A12" s="297" t="s">
        <v>293</v>
      </c>
      <c r="B12" s="298" t="s">
        <v>294</v>
      </c>
      <c r="C12" s="45">
        <v>158</v>
      </c>
      <c r="D12" s="45">
        <v>1205</v>
      </c>
      <c r="E12" s="299" t="s">
        <v>77</v>
      </c>
      <c r="F12" s="546" t="s">
        <v>295</v>
      </c>
      <c r="G12" s="547">
        <v>6</v>
      </c>
      <c r="H12" s="547">
        <v>73</v>
      </c>
    </row>
    <row r="13" spans="1:18" ht="12">
      <c r="A13" s="297" t="s">
        <v>296</v>
      </c>
      <c r="B13" s="298" t="s">
        <v>297</v>
      </c>
      <c r="C13" s="45">
        <v>23</v>
      </c>
      <c r="D13" s="45">
        <v>229</v>
      </c>
      <c r="E13" s="300" t="s">
        <v>50</v>
      </c>
      <c r="F13" s="548" t="s">
        <v>298</v>
      </c>
      <c r="G13" s="545">
        <f>SUM(G9:G12)</f>
        <v>1195</v>
      </c>
      <c r="H13" s="545">
        <f>SUM(H9:H12)</f>
        <v>427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-469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95</v>
      </c>
      <c r="D16" s="46">
        <v>58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2073</v>
      </c>
      <c r="D19" s="48">
        <f>SUM(D9:D15)+D16</f>
        <v>1636</v>
      </c>
      <c r="E19" s="303" t="s">
        <v>315</v>
      </c>
      <c r="F19" s="549" t="s">
        <v>316</v>
      </c>
      <c r="G19" s="547">
        <v>32</v>
      </c>
      <c r="H19" s="547">
        <v>108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197</v>
      </c>
      <c r="D22" s="45">
        <v>230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32</v>
      </c>
      <c r="H24" s="545">
        <f>SUM(H19:H23)</f>
        <v>4482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</v>
      </c>
      <c r="D25" s="45">
        <v>27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201</v>
      </c>
      <c r="D26" s="48">
        <f>SUM(D22:D25)</f>
        <v>257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2274</v>
      </c>
      <c r="D28" s="49">
        <f>D26+D19</f>
        <v>1893</v>
      </c>
      <c r="E28" s="126" t="s">
        <v>337</v>
      </c>
      <c r="F28" s="551" t="s">
        <v>338</v>
      </c>
      <c r="G28" s="545">
        <f>G13+G15+G24</f>
        <v>1227</v>
      </c>
      <c r="H28" s="545">
        <f>H13+H15+H24</f>
        <v>4909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3016</v>
      </c>
      <c r="E30" s="126" t="s">
        <v>341</v>
      </c>
      <c r="F30" s="551" t="s">
        <v>342</v>
      </c>
      <c r="G30" s="52">
        <f>IF((C28-G28)&gt;0,C28-G28,0)</f>
        <v>1047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232</v>
      </c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2274</v>
      </c>
      <c r="D33" s="48">
        <f>D28-D31+D32</f>
        <v>1893</v>
      </c>
      <c r="E33" s="126" t="s">
        <v>351</v>
      </c>
      <c r="F33" s="551" t="s">
        <v>352</v>
      </c>
      <c r="G33" s="52">
        <f>G32-G31+G28</f>
        <v>995</v>
      </c>
      <c r="H33" s="52">
        <f>H32-H31+H28</f>
        <v>4909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3016</v>
      </c>
      <c r="E34" s="127" t="s">
        <v>355</v>
      </c>
      <c r="F34" s="551" t="s">
        <v>356</v>
      </c>
      <c r="G34" s="545">
        <f>IF((C33-G33)&gt;0,C33-G33,0)</f>
        <v>1279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3016</v>
      </c>
      <c r="E39" s="312" t="s">
        <v>367</v>
      </c>
      <c r="F39" s="555" t="s">
        <v>368</v>
      </c>
      <c r="G39" s="556">
        <f>IF(G34&gt;0,IF(C35+G34&lt;0,0,C35+G34),IF(C34-C35&lt;0,C35-C34,0))</f>
        <v>1279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6</v>
      </c>
      <c r="H40" s="547">
        <v>19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3035</v>
      </c>
      <c r="E41" s="126" t="s">
        <v>374</v>
      </c>
      <c r="F41" s="568" t="s">
        <v>375</v>
      </c>
      <c r="G41" s="51">
        <f>IF(C39=0,IF(G39-G40&gt;0,G39-G40+C40,0),IF(C39-C40&lt;0,C40-C39+G40,0))</f>
        <v>1273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2274</v>
      </c>
      <c r="D42" s="52">
        <f>D33+D35+D39</f>
        <v>4909</v>
      </c>
      <c r="E42" s="127" t="s">
        <v>378</v>
      </c>
      <c r="F42" s="128" t="s">
        <v>379</v>
      </c>
      <c r="G42" s="52">
        <f>G39+G33</f>
        <v>2274</v>
      </c>
      <c r="H42" s="52">
        <f>H39+H33</f>
        <v>4909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867</v>
      </c>
      <c r="C48" s="425" t="s">
        <v>815</v>
      </c>
      <c r="D48" s="587" t="s">
        <v>862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859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F37" sqref="F3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01.01.2014- 31.03.2014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2558</v>
      </c>
      <c r="D10" s="53">
        <v>5157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-1485</v>
      </c>
      <c r="D11" s="53">
        <v>-5556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-148</v>
      </c>
      <c r="D13" s="53">
        <v>-38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-156</v>
      </c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-13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-34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722</v>
      </c>
      <c r="D20" s="54">
        <f>SUM(D10:D19)</f>
        <v>-437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4318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-861</v>
      </c>
      <c r="D24" s="53">
        <v>-4433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390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-469</v>
      </c>
      <c r="D32" s="54">
        <f>SUM(D22:D31)</f>
        <v>-115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823</v>
      </c>
      <c r="D36" s="53">
        <v>5027</v>
      </c>
      <c r="E36" s="129"/>
      <c r="F36" s="129"/>
    </row>
    <row r="37" spans="1:6" ht="12">
      <c r="A37" s="331" t="s">
        <v>435</v>
      </c>
      <c r="B37" s="332" t="s">
        <v>436</v>
      </c>
      <c r="C37" s="53">
        <v>-729</v>
      </c>
      <c r="D37" s="53">
        <v>-5007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-70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293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387</v>
      </c>
      <c r="D42" s="54">
        <f>SUM(D34:D41)</f>
        <v>-50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640</v>
      </c>
      <c r="D43" s="54">
        <f>D42+D32+D20</f>
        <v>-602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1000</v>
      </c>
      <c r="D45" s="54">
        <f>D44+D43</f>
        <v>165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1000</v>
      </c>
      <c r="D46" s="55">
        <v>165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H37" sqref="H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01.01.2014- 31.03.2014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-1273</v>
      </c>
      <c r="K16" s="59"/>
      <c r="L16" s="343">
        <f t="shared" si="1"/>
        <v>-1273</v>
      </c>
      <c r="M16" s="59">
        <v>-6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1793</v>
      </c>
      <c r="J29" s="58">
        <f t="shared" si="6"/>
        <v>-66720</v>
      </c>
      <c r="K29" s="58">
        <f t="shared" si="6"/>
        <v>0</v>
      </c>
      <c r="L29" s="343">
        <f t="shared" si="1"/>
        <v>3508</v>
      </c>
      <c r="M29" s="58">
        <f t="shared" si="6"/>
        <v>-187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1793</v>
      </c>
      <c r="J32" s="58">
        <f t="shared" si="7"/>
        <v>-66720</v>
      </c>
      <c r="K32" s="58">
        <f t="shared" si="7"/>
        <v>0</v>
      </c>
      <c r="L32" s="343">
        <f t="shared" si="1"/>
        <v>3508</v>
      </c>
      <c r="M32" s="58">
        <f>M29+M30+M31</f>
        <v>-187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870</v>
      </c>
      <c r="B38" s="573" t="s">
        <v>861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859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7">
      <selection activeCell="K48" sqref="K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01.01.2014- 31.03.2014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1</v>
      </c>
      <c r="M10" s="64"/>
      <c r="N10" s="73">
        <f aca="true" t="shared" si="4" ref="N10:N39">K10+L10-M10</f>
        <v>85</v>
      </c>
      <c r="O10" s="64"/>
      <c r="P10" s="64"/>
      <c r="Q10" s="73">
        <f t="shared" si="0"/>
        <v>85</v>
      </c>
      <c r="R10" s="73">
        <f t="shared" si="1"/>
        <v>209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/>
      <c r="F11" s="188">
        <v>1229</v>
      </c>
      <c r="G11" s="73">
        <f t="shared" si="2"/>
        <v>5296</v>
      </c>
      <c r="H11" s="64"/>
      <c r="I11" s="64"/>
      <c r="J11" s="73">
        <f t="shared" si="3"/>
        <v>5296</v>
      </c>
      <c r="K11" s="64">
        <v>2399</v>
      </c>
      <c r="L11" s="64">
        <v>436</v>
      </c>
      <c r="M11" s="64">
        <v>522</v>
      </c>
      <c r="N11" s="73">
        <f t="shared" si="4"/>
        <v>2313</v>
      </c>
      <c r="O11" s="64"/>
      <c r="P11" s="64"/>
      <c r="Q11" s="73">
        <f t="shared" si="0"/>
        <v>2313</v>
      </c>
      <c r="R11" s="73">
        <f t="shared" si="1"/>
        <v>2983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5</v>
      </c>
      <c r="G12" s="73">
        <f t="shared" si="2"/>
        <v>167</v>
      </c>
      <c r="H12" s="64"/>
      <c r="I12" s="64"/>
      <c r="J12" s="73">
        <f t="shared" si="3"/>
        <v>167</v>
      </c>
      <c r="K12" s="64">
        <v>69</v>
      </c>
      <c r="L12" s="64">
        <v>6</v>
      </c>
      <c r="M12" s="64">
        <v>3</v>
      </c>
      <c r="N12" s="73">
        <f t="shared" si="4"/>
        <v>72</v>
      </c>
      <c r="O12" s="64"/>
      <c r="P12" s="64"/>
      <c r="Q12" s="73">
        <f t="shared" si="0"/>
        <v>72</v>
      </c>
      <c r="R12" s="73">
        <f t="shared" si="1"/>
        <v>95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/>
      <c r="F13" s="188">
        <v>570</v>
      </c>
      <c r="G13" s="73">
        <f t="shared" si="2"/>
        <v>930</v>
      </c>
      <c r="H13" s="64"/>
      <c r="I13" s="64"/>
      <c r="J13" s="73">
        <f t="shared" si="3"/>
        <v>930</v>
      </c>
      <c r="K13" s="64">
        <v>542</v>
      </c>
      <c r="L13" s="64">
        <v>79</v>
      </c>
      <c r="M13" s="64">
        <v>197</v>
      </c>
      <c r="N13" s="73">
        <f t="shared" si="4"/>
        <v>424</v>
      </c>
      <c r="O13" s="64"/>
      <c r="P13" s="64"/>
      <c r="Q13" s="73">
        <f t="shared" si="0"/>
        <v>424</v>
      </c>
      <c r="R13" s="73">
        <f t="shared" si="1"/>
        <v>506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5</v>
      </c>
      <c r="F16" s="188">
        <v>2</v>
      </c>
      <c r="G16" s="73">
        <f t="shared" si="2"/>
        <v>86</v>
      </c>
      <c r="H16" s="64"/>
      <c r="I16" s="64"/>
      <c r="J16" s="73">
        <f t="shared" si="3"/>
        <v>86</v>
      </c>
      <c r="K16" s="64">
        <v>45</v>
      </c>
      <c r="L16" s="64">
        <v>3</v>
      </c>
      <c r="M16" s="64"/>
      <c r="N16" s="73">
        <f t="shared" si="4"/>
        <v>48</v>
      </c>
      <c r="O16" s="64"/>
      <c r="P16" s="64"/>
      <c r="Q16" s="73">
        <f aca="true" t="shared" si="5" ref="Q16:Q25">N16+O16-P16</f>
        <v>48</v>
      </c>
      <c r="R16" s="73">
        <f aca="true" t="shared" si="6" ref="R16:R25">J16-Q16</f>
        <v>38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5</v>
      </c>
      <c r="F17" s="193">
        <f>SUM(F9:F16)</f>
        <v>1808</v>
      </c>
      <c r="G17" s="73">
        <f t="shared" si="2"/>
        <v>6871</v>
      </c>
      <c r="H17" s="74">
        <f>SUM(H9:H16)</f>
        <v>0</v>
      </c>
      <c r="I17" s="74">
        <f>SUM(I9:I16)</f>
        <v>0</v>
      </c>
      <c r="J17" s="73">
        <f t="shared" si="3"/>
        <v>6871</v>
      </c>
      <c r="K17" s="74">
        <f>SUM(K9:K16)</f>
        <v>3139</v>
      </c>
      <c r="L17" s="74">
        <f>SUM(L9:L16)</f>
        <v>525</v>
      </c>
      <c r="M17" s="74">
        <f>SUM(M9:M16)</f>
        <v>722</v>
      </c>
      <c r="N17" s="73">
        <f t="shared" si="4"/>
        <v>2942</v>
      </c>
      <c r="O17" s="74">
        <f>SUM(O9:O16)</f>
        <v>0</v>
      </c>
      <c r="P17" s="74">
        <f>SUM(P9:P16)</f>
        <v>0</v>
      </c>
      <c r="Q17" s="73">
        <f t="shared" si="5"/>
        <v>2942</v>
      </c>
      <c r="R17" s="73">
        <f t="shared" si="6"/>
        <v>3929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/>
      <c r="L24" s="64">
        <v>2</v>
      </c>
      <c r="M24" s="64"/>
      <c r="N24" s="73">
        <f t="shared" si="4"/>
        <v>2</v>
      </c>
      <c r="O24" s="64"/>
      <c r="P24" s="64"/>
      <c r="Q24" s="73">
        <f t="shared" si="5"/>
        <v>2</v>
      </c>
      <c r="R24" s="73">
        <f t="shared" si="6"/>
        <v>46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0</v>
      </c>
      <c r="L25" s="65">
        <f t="shared" si="7"/>
        <v>2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46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13882</v>
      </c>
      <c r="E40" s="436">
        <f>E17+E18+E19+E25+E38+E39</f>
        <v>5</v>
      </c>
      <c r="F40" s="436">
        <f aca="true" t="shared" si="13" ref="F40:R40">F17+F18+F19+F25+F38+F39</f>
        <v>1808</v>
      </c>
      <c r="G40" s="436">
        <f t="shared" si="13"/>
        <v>12079</v>
      </c>
      <c r="H40" s="436">
        <f t="shared" si="13"/>
        <v>0</v>
      </c>
      <c r="I40" s="436">
        <f t="shared" si="13"/>
        <v>0</v>
      </c>
      <c r="J40" s="436">
        <f t="shared" si="13"/>
        <v>12079</v>
      </c>
      <c r="K40" s="436">
        <f t="shared" si="13"/>
        <v>3139</v>
      </c>
      <c r="L40" s="436">
        <f t="shared" si="13"/>
        <v>527</v>
      </c>
      <c r="M40" s="436">
        <f t="shared" si="13"/>
        <v>722</v>
      </c>
      <c r="N40" s="436">
        <f t="shared" si="13"/>
        <v>2944</v>
      </c>
      <c r="O40" s="436">
        <f t="shared" si="13"/>
        <v>0</v>
      </c>
      <c r="P40" s="436">
        <f t="shared" si="13"/>
        <v>0</v>
      </c>
      <c r="Q40" s="436">
        <f t="shared" si="13"/>
        <v>2944</v>
      </c>
      <c r="R40" s="436">
        <f t="shared" si="13"/>
        <v>9135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600" t="s">
        <v>861</v>
      </c>
      <c r="I44" s="601"/>
      <c r="J44" s="601"/>
      <c r="K44" s="601"/>
      <c r="L44" s="600"/>
      <c r="M44" s="601"/>
      <c r="N44" s="601"/>
      <c r="O44" s="600" t="s">
        <v>857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2">
      <selection activeCell="D118" sqref="D11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01.01.2014- 31.03.2014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1714</v>
      </c>
      <c r="D11" s="118">
        <f>SUM(D12:D14)</f>
        <v>1714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>
        <v>1714</v>
      </c>
      <c r="D12" s="107">
        <v>1714</v>
      </c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1732</v>
      </c>
      <c r="D19" s="103">
        <f>D11+D15+D16</f>
        <v>1714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/>
      <c r="E21" s="119">
        <f t="shared" si="0"/>
        <v>231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18318</v>
      </c>
      <c r="D24" s="118">
        <f>SUM(D25:D27)</f>
        <v>213</v>
      </c>
      <c r="E24" s="119">
        <f>SUM(E25:E27)</f>
        <v>18105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18318</v>
      </c>
      <c r="D25" s="107">
        <v>213</v>
      </c>
      <c r="E25" s="119">
        <f>C25-D25</f>
        <v>18105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515</v>
      </c>
      <c r="D28" s="107">
        <v>515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8</v>
      </c>
      <c r="D33" s="104">
        <f>SUM(D34:D37)</f>
        <v>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8</v>
      </c>
      <c r="D37" s="107">
        <v>8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18841</v>
      </c>
      <c r="D43" s="103">
        <f>D24+D28+D29+D31+D30+D32+D33+D38</f>
        <v>736</v>
      </c>
      <c r="E43" s="117">
        <f>E24+E28+E29+E31+E30+E32+E33+E38</f>
        <v>18105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20804</v>
      </c>
      <c r="D44" s="102">
        <f>D43+D21+D19+D9</f>
        <v>2450</v>
      </c>
      <c r="E44" s="117">
        <f>E43+E21+E19+E9</f>
        <v>18354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2031</v>
      </c>
      <c r="D52" s="102">
        <f>SUM(D53:D55)</f>
        <v>6</v>
      </c>
      <c r="E52" s="118">
        <f>C52-D52</f>
        <v>2025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2031</v>
      </c>
      <c r="D53" s="107">
        <v>6</v>
      </c>
      <c r="E53" s="118">
        <f>C53-D53</f>
        <v>2025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2031</v>
      </c>
      <c r="D66" s="102">
        <f>D52+D56+D61+D62+D63+D64</f>
        <v>6</v>
      </c>
      <c r="E66" s="118">
        <f t="shared" si="1"/>
        <v>2025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18</v>
      </c>
      <c r="D71" s="104">
        <f>SUM(D72:D74)</f>
        <v>18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>
        <v>18</v>
      </c>
      <c r="D72" s="107">
        <v>18</v>
      </c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25562</v>
      </c>
      <c r="D85" s="103">
        <f>SUM(D86:D90)+D94</f>
        <v>25562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23965</v>
      </c>
      <c r="D86" s="107">
        <v>23965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770</v>
      </c>
      <c r="D87" s="107">
        <v>770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454</v>
      </c>
      <c r="D89" s="107">
        <v>454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373</v>
      </c>
      <c r="D90" s="102">
        <f>SUM(D91:D93)</f>
        <v>373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373</v>
      </c>
      <c r="D93" s="107">
        <v>373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25580</v>
      </c>
      <c r="D96" s="103">
        <f>D85+D80+D75+D71+D95</f>
        <v>25580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27611</v>
      </c>
      <c r="D97" s="103">
        <f>D96+D68+D66</f>
        <v>25586</v>
      </c>
      <c r="E97" s="103">
        <f>E96+E68+E66</f>
        <v>2025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868</v>
      </c>
      <c r="B109" s="620"/>
      <c r="C109" s="600" t="s">
        <v>861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858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5" sqref="C15:C1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01.01.2014- 31.03.2014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871</v>
      </c>
      <c r="B30" s="626"/>
      <c r="C30" s="626"/>
      <c r="D30" s="457" t="s">
        <v>815</v>
      </c>
      <c r="E30" s="625" t="s">
        <v>862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6">
      <selection activeCell="H48" sqref="H4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01.01.2014- 31.03.2014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871</v>
      </c>
      <c r="B151" s="451"/>
      <c r="C151" s="600" t="s">
        <v>861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858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comp91</cp:lastModifiedBy>
  <cp:lastPrinted>2014-05-30T10:44:54Z</cp:lastPrinted>
  <dcterms:created xsi:type="dcterms:W3CDTF">2000-06-29T12:02:40Z</dcterms:created>
  <dcterms:modified xsi:type="dcterms:W3CDTF">2014-05-30T15:09:49Z</dcterms:modified>
  <cp:category/>
  <cp:version/>
  <cp:contentType/>
  <cp:contentStatus/>
</cp:coreProperties>
</file>