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65461" windowWidth="15360" windowHeight="8850" tabRatio="573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<sst xmlns="http://schemas.openxmlformats.org/spreadsheetml/2006/main" count="1083" uniqueCount="905">
  <si>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</si>
  <si>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</si>
  <si>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</si>
  <si>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</si>
  <si>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</si>
  <si>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</si>
  <si>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</si>
  <si>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</si>
  <si>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</si>
  <si>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</si>
  <si>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</si>
  <si>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</si>
  <si>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</si>
  <si>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</si>
  <si>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</si>
  <si>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</si>
  <si>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</si>
  <si>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</si>
  <si>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</si>
  <si>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</si>
  <si>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</si>
  <si>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</si>
  <si>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</si>
  <si>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</si>
  <si>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</si>
  <si>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</si>
  <si>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</si>
  <si>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</si>
  <si>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</si>
  <si>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</si>
  <si>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</si>
  <si>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</si>
  <si>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</si>
  <si>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</si>
  <si>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</si>
  <si>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</si>
  <si>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</si>
  <si>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</si>
  <si>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</si>
  <si>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</si>
  <si>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</si>
  <si>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</si>
  <si>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</si>
  <si>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</si>
  <si>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</si>
  <si>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</si>
  <si>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</si>
  <si>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</si>
  <si>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</si>
  <si>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</si>
  <si>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</si>
  <si>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</si>
  <si>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</si>
  <si>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</si>
  <si>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</si>
  <si>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</si>
  <si>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</si>
  <si>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</si>
  <si>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</si>
  <si>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</si>
  <si>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</si>
  <si>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</si>
  <si>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</si>
  <si>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</si>
  <si>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</si>
  <si>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</si>
  <si>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</si>
  <si>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</si>
  <si>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</si>
  <si>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</si>
  <si>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</si>
  <si>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</si>
  <si>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</si>
  <si>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</si>
  <si>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</si>
  <si>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</si>
  <si>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</si>
  <si>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</si>
  <si>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</si>
  <si>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</si>
  <si>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</si>
  <si>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</si>
  <si>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</si>
  <si>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</si>
  <si>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</si>
  <si>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</si>
  <si>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</si>
  <si>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</si>
  <si>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</si>
  <si>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</si>
  <si>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</si>
  <si>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</si>
  <si>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</si>
  <si>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</si>
  <si>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</si>
  <si>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</si>
  <si>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</si>
  <si>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</si>
  <si>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</si>
  <si>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</si>
  <si>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</si>
  <si>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</si>
  <si>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</si>
  <si>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</si>
  <si>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</si>
  <si>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</si>
  <si>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</si>
  <si>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</si>
  <si>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</si>
  <si>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</si>
  <si>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</si>
  <si>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</si>
  <si>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</si>
  <si>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</si>
  <si>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</si>
  <si>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</si>
  <si>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</si>
  <si>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</si>
  <si>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</si>
  <si>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</si>
  <si>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</si>
  <si>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</si>
  <si>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</si>
  <si>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</si>
  <si>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</si>
  <si>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</si>
  <si>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</si>
  <si>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</si>
  <si>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</si>
  <si>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</si>
  <si>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</si>
  <si>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</si>
  <si>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</si>
  <si>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</si>
  <si>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</si>
  <si>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</si>
  <si>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</si>
  <si>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</si>
  <si>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</si>
  <si>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</si>
  <si>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</si>
  <si>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</si>
  <si>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</si>
  <si>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</si>
  <si>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</si>
  <si>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</si>
  <si>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</si>
  <si>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</si>
  <si>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</si>
  <si>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</si>
  <si>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</si>
  <si>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</si>
  <si>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</si>
  <si>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</si>
  <si>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</si>
  <si>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</si>
  <si>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</si>
  <si>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</si>
  <si>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</si>
  <si>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</si>
  <si>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</si>
  <si>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</si>
  <si>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</si>
  <si>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</si>
  <si>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</si>
  <si>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</si>
  <si>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</si>
  <si>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</si>
  <si>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</si>
  <si>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</si>
  <si>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</si>
  <si>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</si>
  <si>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</si>
  <si>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</si>
  <si>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</si>
  <si>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</si>
  <si>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</si>
  <si>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</si>
  <si>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</si>
  <si>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</si>
  <si>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</si>
  <si>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</si>
  <si>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</si>
  <si>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</si>
  <si>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</si>
  <si>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</si>
  <si>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</si>
  <si>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</si>
  <si>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</si>
  <si>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</si>
  <si>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</si>
  <si>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</si>
  <si>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</si>
  <si>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</si>
  <si>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</si>
  <si>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</si>
  <si>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</si>
  <si>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</si>
  <si>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</si>
  <si>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</si>
  <si>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</si>
  <si>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</si>
  <si>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</si>
  <si>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</si>
  <si>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</si>
  <si>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</si>
  <si>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</si>
  <si>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</si>
  <si>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</si>
  <si>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</si>
  <si>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</si>
  <si>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</si>
  <si>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</si>
  <si>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</si>
  <si>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</si>
  <si>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</si>
  <si>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</si>
  <si>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</si>
  <si>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</si>
  <si>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</si>
  <si>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</si>
  <si>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</si>
  <si>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</si>
  <si>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</si>
  <si>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</si>
  <si>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</si>
  <si>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</si>
  <si>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</si>
  <si>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</si>
  <si>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</si>
  <si>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</si>
  <si>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</si>
  <si>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</si>
  <si>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</si>
  <si>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</si>
  <si>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</si>
  <si>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</si>
  <si>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</si>
  <si>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</si>
  <si>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</si>
  <si>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</si>
  <si>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</si>
  <si>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</si>
  <si>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</si>
  <si>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</si>
  <si>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</si>
  <si>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</si>
  <si>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</si>
  <si>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</si>
  <si>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</si>
  <si>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</si>
  <si>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</si>
  <si>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</si>
  <si>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</si>
  <si>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</si>
  <si>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</si>
  <si>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</si>
  <si>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</si>
  <si>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</si>
  <si>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</si>
  <si>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</si>
  <si>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</si>
  <si>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</si>
  <si>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</si>
  <si>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</si>
  <si>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</si>
  <si>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</si>
  <si>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</si>
  <si>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</si>
  <si>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</si>
  <si>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</si>
  <si>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</si>
  <si>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</si>
  <si>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</si>
  <si>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</si>
  <si>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</si>
  <si>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</si>
  <si>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</si>
  <si>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</si>
  <si>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</si>
  <si>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</si>
  <si>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</si>
  <si>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</si>
  <si>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</si>
  <si>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</si>
  <si>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</si>
  <si>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</si>
  <si>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</si>
  <si>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</si>
  <si>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</si>
  <si>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</si>
  <si>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</si>
  <si>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</si>
  <si>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</si>
  <si>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</si>
  <si>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</si>
  <si>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</si>
  <si>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</si>
  <si>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</si>
  <si>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</si>
  <si>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</si>
  <si>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</si>
  <si>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</si>
  <si>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</si>
  <si>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</si>
  <si>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</si>
  <si>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</si>
  <si>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</si>
  <si>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</si>
  <si>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</si>
  <si>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</si>
  <si>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</si>
  <si>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</si>
  <si>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</si>
  <si>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</si>
  <si>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</si>
  <si>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</si>
  <si>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</si>
  <si>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</si>
  <si>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</si>
  <si>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</si>
  <si>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</si>
  <si>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</si>
  <si>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</si>
  <si>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</si>
  <si>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</si>
  <si>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</si>
  <si>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</si>
  <si>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</si>
  <si>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</si>
  <si>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</si>
  <si>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</si>
  <si>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</si>
  <si>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</si>
  <si>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</si>
  <si>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</si>
  <si>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</si>
  <si>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</si>
  <si>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</si>
  <si>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</si>
  <si>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</si>
  <si>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</si>
  <si>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</si>
  <si>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</si>
  <si>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</si>
  <si>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</si>
  <si>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</si>
  <si>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</si>
  <si>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</si>
  <si>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</si>
  <si>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</si>
  <si>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</si>
  <si>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</si>
  <si>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</si>
  <si>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</si>
  <si>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</si>
  <si>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</si>
  <si>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</si>
  <si>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</si>
  <si>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</si>
  <si>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</si>
  <si>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</si>
  <si>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</si>
  <si>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</si>
  <si>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</si>
  <si>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</si>
  <si>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</si>
  <si>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</si>
  <si>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</si>
  <si>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</si>
  <si>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</si>
  <si>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</si>
  <si>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</si>
  <si>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</si>
  <si>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</si>
  <si>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</si>
  <si>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</si>
  <si>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</si>
  <si>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</si>
  <si>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</si>
  <si>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</si>
  <si>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</si>
  <si>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</si>
  <si>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</si>
  <si>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</si>
  <si>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</si>
  <si>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</si>
  <si>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</si>
  <si>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</si>
  <si>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</si>
  <si>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</si>
  <si>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</si>
  <si>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</si>
  <si>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</si>
  <si>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</si>
  <si>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</si>
  <si>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</si>
  <si>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</si>
  <si>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</si>
  <si>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</si>
  <si>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</si>
  <si>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</si>
  <si>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</si>
  <si>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</si>
  <si>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</si>
  <si>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</si>
  <si>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</si>
  <si>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</si>
  <si>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</si>
  <si>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</si>
  <si>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</si>
  <si>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</si>
  <si>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</si>
  <si>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</si>
  <si>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</si>
  <si>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</si>
  <si>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</si>
  <si>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</si>
  <si>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</si>
  <si>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</si>
  <si>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</si>
  <si>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</si>
  <si>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</si>
  <si>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</si>
  <si>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</si>
  <si>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</si>
  <si>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</si>
  <si>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</si>
  <si>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</si>
  <si>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</si>
  <si>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</si>
  <si>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</si>
  <si>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</si>
  <si>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</si>
  <si>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</si>
  <si>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</si>
  <si>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</si>
  <si>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</si>
  <si>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</si>
  <si>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</si>
  <si>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</si>
  <si>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</si>
  <si>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</si>
  <si>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</si>
  <si>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</si>
  <si>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</si>
  <si>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</si>
  <si>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</si>
  <si>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</si>
  <si>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</si>
  <si>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</si>
  <si>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</si>
  <si>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</si>
  <si>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</si>
  <si>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</si>
  <si>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</si>
  <si>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</si>
  <si>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</si>
  <si>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</si>
  <si>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</si>
  <si>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</si>
  <si>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</si>
  <si>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</si>
  <si>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</si>
  <si>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</si>
  <si>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</si>
  <si>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</si>
  <si>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</si>
  <si>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</si>
  <si>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</si>
  <si>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</si>
  <si>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</si>
  <si>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</si>
  <si>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</si>
  <si>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</si>
  <si>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</si>
  <si>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</si>
  <si>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</si>
  <si>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</si>
  <si>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</si>
  <si>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</si>
  <si>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</si>
  <si>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</si>
  <si>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</si>
  <si>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</si>
  <si>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</si>
  <si>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</si>
  <si>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</si>
  <si>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</si>
  <si>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</si>
  <si>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</si>
  <si>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</si>
  <si>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</si>
  <si>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</si>
  <si>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</si>
  <si>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</si>
  <si>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</si>
  <si>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</si>
  <si>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</si>
  <si>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</si>
  <si>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</si>
  <si>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</si>
  <si>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</si>
  <si>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</si>
  <si>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</si>
  <si>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</si>
  <si>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</si>
  <si>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</si>
  <si>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</si>
  <si>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</si>
  <si>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</si>
  <si>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</si>
  <si>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</si>
  <si>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</si>
  <si>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</si>
  <si>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</si>
  <si>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</si>
  <si>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</si>
  <si>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</si>
  <si>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</si>
  <si>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</si>
  <si>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</si>
  <si>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</si>
  <si>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</si>
  <si>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</si>
  <si>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</si>
  <si>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</si>
  <si>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</si>
  <si>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</si>
  <si>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</si>
  <si>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</si>
  <si>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</si>
  <si>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</si>
  <si>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</si>
  <si>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</si>
  <si>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</si>
  <si>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</si>
  <si>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</si>
  <si>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</si>
  <si>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</si>
  <si>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</si>
  <si>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</si>
  <si>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</si>
  <si>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</si>
  <si>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</si>
  <si>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</si>
  <si>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</si>
  <si>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</si>
  <si>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</si>
  <si>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</si>
  <si>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</si>
  <si>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</si>
  <si>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</si>
  <si>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</si>
  <si>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</si>
  <si>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</si>
  <si>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</si>
  <si>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</si>
  <si>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</si>
  <si>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</si>
  <si>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</si>
  <si>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</si>
  <si>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</si>
  <si>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</si>
  <si>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</si>
  <si>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</si>
  <si>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</si>
  <si>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</si>
  <si>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</si>
  <si>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</si>
  <si>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</si>
  <si>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</si>
  <si>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</si>
  <si>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</si>
  <si>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</si>
  <si>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</si>
  <si>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</si>
  <si>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</si>
  <si>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</si>
  <si>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</si>
  <si>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</si>
  <si>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</si>
  <si>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</si>
  <si>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</si>
  <si>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</si>
  <si>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</si>
  <si>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</si>
  <si>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</si>
  <si>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</si>
  <si>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</si>
  <si>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</si>
  <si>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</si>
  <si>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</si>
  <si>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</si>
  <si>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</si>
  <si>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</si>
  <si>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</si>
  <si>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</si>
  <si>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</si>
  <si>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</si>
  <si>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</si>
  <si>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</si>
  <si>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</si>
  <si>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</si>
  <si>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</si>
  <si>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</si>
  <si>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</si>
  <si>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</si>
  <si>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</si>
  <si>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</si>
  <si>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</si>
  <si>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</si>
  <si>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</si>
  <si>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</si>
  <si>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</si>
  <si>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</si>
  <si>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</si>
  <si>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</si>
  <si>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</si>
  <si>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</si>
  <si>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</si>
  <si>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</si>
  <si>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</si>
  <si>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</si>
  <si>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</si>
  <si>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</si>
  <si>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</si>
  <si>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</si>
  <si>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</si>
  <si>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</si>
  <si>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</si>
  <si>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</si>
  <si>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</si>
  <si>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</si>
  <si>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</si>
  <si>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</si>
  <si>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</si>
  <si>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</si>
  <si>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</si>
  <si>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</si>
  <si>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</si>
  <si>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</si>
  <si>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</si>
  <si>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</si>
  <si>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</si>
  <si>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</si>
  <si>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</si>
  <si>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</si>
  <si>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</si>
  <si>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</si>
  <si>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</si>
  <si>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</si>
  <si>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</si>
  <si>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</si>
  <si>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</si>
  <si>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</si>
  <si>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</si>
  <si>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</si>
  <si>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</si>
  <si>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</si>
  <si>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</si>
  <si>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</si>
  <si>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</si>
  <si>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</si>
  <si>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</si>
  <si>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</si>
  <si>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</si>
  <si>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</si>
  <si>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</si>
  <si>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</si>
  <si>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</si>
  <si>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</si>
  <si>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</si>
  <si>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</si>
  <si>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</si>
  <si>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</si>
  <si>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</si>
  <si>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</si>
  <si>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</si>
  <si>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</si>
  <si>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</si>
  <si>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</si>
  <si>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</si>
  <si>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</si>
  <si>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</si>
  <si>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</si>
  <si>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</si>
  <si>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</si>
  <si>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</si>
  <si>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</si>
  <si>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</si>
  <si>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</si>
  <si>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</si>
  <si>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</si>
  <si>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</si>
  <si>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</si>
  <si>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</si>
  <si>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</si>
  <si>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</si>
  <si>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</si>
  <si>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</si>
  <si>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</si>
  <si>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</si>
  <si>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</si>
  <si>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</si>
  <si>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</si>
  <si>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</si>
  <si>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</si>
  <si>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</si>
  <si>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</si>
  <si>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</si>
  <si>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</si>
  <si>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</si>
  <si>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</si>
  <si>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</si>
  <si>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</si>
  <si>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</si>
  <si>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</si>
  <si>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</si>
  <si>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</si>
  <si>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</si>
  <si>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</si>
  <si>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</si>
  <si>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</si>
  <si>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</si>
  <si>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</si>
  <si>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</si>
  <si>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</si>
  <si>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</si>
  <si>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</si>
  <si>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</si>
  <si>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</si>
  <si>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</si>
  <si>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</si>
  <si>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</si>
  <si>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</si>
  <si>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</si>
  <si>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</si>
  <si>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</si>
  <si>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</si>
  <si>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</si>
  <si>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</si>
  <si>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</si>
  <si>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</si>
  <si>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</si>
  <si>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</si>
  <si>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</si>
  <si>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</si>
  <si>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</si>
  <si>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</si>
  <si>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</si>
  <si>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</si>
  <si>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</si>
  <si>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</si>
  <si>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</si>
  <si>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</si>
  <si>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</si>
  <si>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</si>
  <si>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</si>
  <si>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</si>
  <si>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</si>
  <si>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</si>
  <si>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</si>
  <si>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</si>
  <si>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</si>
  <si>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</si>
  <si>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</si>
  <si>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</si>
  <si>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</si>
  <si>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</si>
  <si>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</si>
  <si>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</si>
  <si>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</si>
  <si>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</si>
  <si>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</si>
  <si>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</si>
  <si>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</si>
  <si>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</si>
  <si>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</si>
  <si>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</si>
  <si>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</si>
  <si>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Дата на съставяне: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</si>
  <si>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</si>
  <si>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</si>
  <si>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</si>
  <si>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</si>
  <si>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</si>
  <si>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</si>
  <si>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</si>
  <si>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</si>
  <si>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</si>
  <si>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</si>
  <si>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</si>
  <si>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</si>
  <si>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</si>
  <si>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</si>
  <si>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</si>
  <si>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</si>
  <si>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</si>
  <si>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</si>
  <si>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</si>
  <si>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</si>
  <si>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</si>
  <si>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</si>
  <si>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</si>
  <si>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</si>
  <si>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</si>
  <si>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</si>
  <si>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</si>
  <si>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</si>
  <si>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</si>
  <si>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</si>
  <si>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</si>
  <si>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</si>
  <si>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</si>
  <si>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</si>
  <si>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</si>
  <si>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</si>
  <si>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</si>
  <si>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</si>
  <si>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</si>
  <si>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</si>
  <si>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</si>
  <si>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</si>
  <si>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</si>
  <si>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</si>
  <si>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</si>
  <si>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</si>
  <si>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</si>
  <si>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</si>
  <si>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</si>
  <si>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</si>
  <si>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</si>
  <si>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</si>
  <si>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</si>
  <si>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</si>
  <si>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</si>
  <si>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</si>
  <si>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</si>
  <si>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</si>
  <si>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</si>
  <si>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</si>
  <si>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</si>
  <si>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</si>
  <si>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</si>
  <si>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</si>
  <si>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</si>
  <si>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</si>
  <si>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</si>
  <si>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</si>
  <si>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</si>
  <si>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</si>
  <si>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</si>
  <si>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</si>
  <si>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</si>
  <si>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</si>
  <si>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</si>
  <si>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</si>
  <si>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</si>
  <si>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</si>
  <si>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</si>
  <si>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</si>
  <si>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</si>
  <si>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</si>
  <si>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"Българска Холдингова Компания" АД</t>
  </si>
  <si>
    <t>неконсолидиран</t>
  </si>
  <si>
    <t>М. Кълчишков</t>
  </si>
  <si>
    <t>П. Атанасов</t>
  </si>
  <si>
    <t xml:space="preserve">                                    Съставител: М. Кълчишков                      </t>
  </si>
  <si>
    <t>Ръководител: П. Атанасов</t>
  </si>
  <si>
    <t>1. "Парк - хотел Москва" АД</t>
  </si>
  <si>
    <t>1. "Ксилема" АД</t>
  </si>
  <si>
    <t>2. "Рекорд" АД</t>
  </si>
  <si>
    <t>М.Кълчишков</t>
  </si>
  <si>
    <t xml:space="preserve"> Ръководител </t>
  </si>
  <si>
    <t>П.Атанасов</t>
  </si>
  <si>
    <t>2. "Харманлийска керамика" АД</t>
  </si>
  <si>
    <t>3. "ТЕ Сливен" АД</t>
  </si>
  <si>
    <t>4 "Елпром АНН" АД</t>
  </si>
  <si>
    <t>5 "Бистрец" АД</t>
  </si>
  <si>
    <t>6 "АТП Бухово" АД</t>
  </si>
  <si>
    <t>Инвестициите в дъщерни  предприятия се отчитат по себестойностния метод, инвестициите в асоциирани предприятия- по себестойностния метод, инвестициите във финансови инструменти обявени за продажба и държани за търгуване се отчитат по справедлива цена, инвестициите държани до падеж се отчитат по амортизируема стойност. По-подробно са разяснени методите във финансовия отчет.</t>
  </si>
  <si>
    <t>1. "Инкомс - инструменти и механика" АД</t>
  </si>
  <si>
    <t>3. "Околчица" АД</t>
  </si>
  <si>
    <t xml:space="preserve">                                                           </t>
  </si>
  <si>
    <t>2. "София Инвест Брокеридж" АД</t>
  </si>
  <si>
    <t>7. "ТЕ Плевен" АД</t>
  </si>
  <si>
    <t>4. "Нора" АД</t>
  </si>
  <si>
    <t>5. "Корела" АД</t>
  </si>
  <si>
    <t>6. "Елпром Елин" АД</t>
  </si>
  <si>
    <t>7. "Божур - 71" АД</t>
  </si>
  <si>
    <t>8. "Диамант" АД</t>
  </si>
  <si>
    <t>9. "Лейди София" АД</t>
  </si>
  <si>
    <t>10. "Вихрен Благеовград" АД</t>
  </si>
  <si>
    <t>11.Други</t>
  </si>
  <si>
    <t>12. "Инкомс Телеком Холдинг" АД</t>
  </si>
  <si>
    <t>13. "Полимери" АД</t>
  </si>
  <si>
    <t>14."Пластимо" АД</t>
  </si>
  <si>
    <t>Забележка: Задълженията по получени заеми са към банка в Швейцария</t>
  </si>
  <si>
    <t>8."БИРА" АД</t>
  </si>
  <si>
    <t>01.01.-31.12.2014 г.</t>
  </si>
  <si>
    <t>19.01.2015 г.</t>
  </si>
  <si>
    <t xml:space="preserve">Дата  на съставяне: 19.01.2015 г.                                                                                                                        </t>
  </si>
  <si>
    <t xml:space="preserve">Дата на съставяне: 19.01.2015 г.                       </t>
  </si>
  <si>
    <t>Дата на съставяне:19.01.2015</t>
  </si>
</sst>
</file>

<file path=xl/styles.xml><?xml version="1.0" encoding="utf-8"?>
<styleSheet xmlns="http://schemas.openxmlformats.org/spreadsheetml/2006/main">
  <numFmts count="1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&quot;лв&quot;;\-#,##0&quot;лв&quot;"/>
    <numFmt numFmtId="165" formatCode="#,##0&quot;лв&quot;;[Red]\-#,##0&quot;лв&quot;"/>
    <numFmt numFmtId="166" formatCode="#,##0.00&quot;лв&quot;;\-#,##0.00&quot;лв&quot;"/>
    <numFmt numFmtId="167" formatCode="#,##0.00&quot;лв&quot;;[Red]\-#,##0.00&quot;лв&quot;"/>
    <numFmt numFmtId="168" formatCode="_-* #,##0&quot;лв&quot;_-;\-* #,##0&quot;лв&quot;_-;_-* &quot;-&quot;&quot;лв&quot;_-;_-@_-"/>
    <numFmt numFmtId="169" formatCode="_-* #,##0_л_в_-;\-* #,##0_л_в_-;_-* &quot;-&quot;_л_в_-;_-@_-"/>
    <numFmt numFmtId="170" formatCode="_-* #,##0.00&quot;лв&quot;_-;\-* #,##0.00&quot;лв&quot;_-;_-* &quot;-&quot;??&quot;лв&quot;_-;_-@_-"/>
    <numFmt numFmtId="171" formatCode="_-* #,##0.00_л_в_-;\-* #,##0.00_л_в_-;_-* &quot;-&quot;??_л_в_-;_-@_-"/>
    <numFmt numFmtId="172" formatCode="_-* ###,0&quot;.&quot;00\ &quot;лв&quot;_-;\-* ###,0&quot;.&quot;00\ &quot;лв&quot;_-;_-* &quot;-&quot;??\ &quot;лв&quot;_-;_-@_-"/>
    <numFmt numFmtId="173" formatCode="d/m/yyyy&quot; &quot;&quot;г.&quot;;@"/>
    <numFmt numFmtId="174" formatCode="dd/mm/yyyy&quot; &quot;&quot;г.&quot;;@"/>
  </numFmts>
  <fonts count="53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629">
    <xf numFmtId="0" fontId="0" fillId="0" borderId="0" xfId="0" applyAlignment="1">
      <alignment/>
    </xf>
    <xf numFmtId="0" fontId="8" fillId="0" borderId="0" xfId="61" applyFont="1" applyBorder="1" applyAlignment="1" applyProtection="1">
      <alignment horizontal="left" vertical="top"/>
      <protection locked="0"/>
    </xf>
    <xf numFmtId="0" fontId="10" fillId="0" borderId="0" xfId="64" applyFont="1">
      <alignment/>
      <protection/>
    </xf>
    <xf numFmtId="0" fontId="9" fillId="0" borderId="0" xfId="64" applyFont="1" applyAlignment="1">
      <alignment/>
      <protection/>
    </xf>
    <xf numFmtId="0" fontId="9" fillId="0" borderId="0" xfId="62" applyFont="1" applyAlignment="1">
      <alignment wrapText="1"/>
      <protection/>
    </xf>
    <xf numFmtId="0" fontId="9" fillId="0" borderId="10" xfId="64" applyFont="1" applyBorder="1" applyAlignment="1">
      <alignment horizontal="center" vertical="center" wrapText="1"/>
      <protection/>
    </xf>
    <xf numFmtId="0" fontId="9" fillId="0" borderId="1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Fill="1" applyBorder="1" applyAlignment="1">
      <alignment horizontal="center" vertical="center" wrapText="1"/>
      <protection/>
    </xf>
    <xf numFmtId="0" fontId="9" fillId="0" borderId="10" xfId="64" applyFont="1" applyBorder="1" applyAlignment="1">
      <alignment vertical="center" wrapText="1"/>
      <protection/>
    </xf>
    <xf numFmtId="0" fontId="10" fillId="0" borderId="0" xfId="64" applyFont="1" applyBorder="1">
      <alignment/>
      <protection/>
    </xf>
    <xf numFmtId="0" fontId="10" fillId="0" borderId="10" xfId="64" applyFont="1" applyBorder="1" applyAlignment="1">
      <alignment vertical="center" wrapText="1"/>
      <protection/>
    </xf>
    <xf numFmtId="0" fontId="10" fillId="0" borderId="10" xfId="64" applyFont="1" applyBorder="1" applyAlignment="1">
      <alignment wrapText="1"/>
      <protection/>
    </xf>
    <xf numFmtId="3" fontId="10" fillId="0" borderId="0" xfId="64" applyNumberFormat="1" applyFont="1" applyBorder="1" applyAlignment="1" applyProtection="1">
      <alignment vertical="center"/>
      <protection locked="0"/>
    </xf>
    <xf numFmtId="0" fontId="9" fillId="0" borderId="0" xfId="64" applyFont="1" applyBorder="1" applyProtection="1">
      <alignment/>
      <protection locked="0"/>
    </xf>
    <xf numFmtId="49" fontId="9" fillId="0" borderId="11" xfId="64" applyNumberFormat="1" applyFont="1" applyBorder="1" applyAlignment="1">
      <alignment horizontal="center" vertical="center" wrapText="1"/>
      <protection/>
    </xf>
    <xf numFmtId="49" fontId="9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wrapText="1"/>
      <protection/>
    </xf>
    <xf numFmtId="49" fontId="9" fillId="0" borderId="0" xfId="64" applyNumberFormat="1" applyFont="1" applyBorder="1" applyAlignment="1" applyProtection="1">
      <alignment horizontal="center" wrapText="1"/>
      <protection locked="0"/>
    </xf>
    <xf numFmtId="49" fontId="10" fillId="33" borderId="10" xfId="64" applyNumberFormat="1" applyFont="1" applyFill="1" applyBorder="1" applyAlignment="1">
      <alignment horizontal="center" vertical="center" wrapText="1"/>
      <protection/>
    </xf>
    <xf numFmtId="49" fontId="9" fillId="0" borderId="12" xfId="64" applyNumberFormat="1" applyFont="1" applyBorder="1" applyAlignment="1">
      <alignment horizontal="center" vertical="center" wrapText="1"/>
      <protection/>
    </xf>
    <xf numFmtId="0" fontId="10" fillId="0" borderId="0" xfId="60" applyFont="1">
      <alignment/>
      <protection/>
    </xf>
    <xf numFmtId="0" fontId="10" fillId="0" borderId="0" xfId="59" applyFont="1" applyAlignment="1">
      <alignment horizontal="center"/>
      <protection/>
    </xf>
    <xf numFmtId="49" fontId="3" fillId="0" borderId="0" xfId="58" applyNumberFormat="1" applyFont="1" applyAlignment="1">
      <alignment horizontal="center" vertical="center" wrapText="1"/>
      <protection/>
    </xf>
    <xf numFmtId="0" fontId="3" fillId="0" borderId="0" xfId="58" applyNumberFormat="1" applyFont="1" applyAlignment="1">
      <alignment horizontal="center" vertical="center" wrapText="1"/>
      <protection/>
    </xf>
    <xf numFmtId="0" fontId="3" fillId="0" borderId="0" xfId="59" applyFont="1" applyAlignment="1">
      <alignment vertical="justify"/>
      <protection/>
    </xf>
    <xf numFmtId="0" fontId="3" fillId="0" borderId="0" xfId="59" applyFont="1" applyBorder="1" applyAlignment="1">
      <alignment vertical="justify"/>
      <protection/>
    </xf>
    <xf numFmtId="49" fontId="3" fillId="0" borderId="0" xfId="59" applyNumberFormat="1" applyFont="1" applyBorder="1" applyAlignment="1">
      <alignment vertical="justify"/>
      <protection/>
    </xf>
    <xf numFmtId="0" fontId="4" fillId="0" borderId="0" xfId="59" applyFont="1" applyBorder="1" applyAlignment="1">
      <alignment vertical="justify"/>
      <protection/>
    </xf>
    <xf numFmtId="0" fontId="3" fillId="0" borderId="0" xfId="59" applyFont="1" applyBorder="1" applyAlignment="1">
      <alignment horizontal="right" vertical="justify"/>
      <protection/>
    </xf>
    <xf numFmtId="0" fontId="3" fillId="0" borderId="10" xfId="58" applyFont="1" applyBorder="1" applyAlignment="1">
      <alignment vertical="center" wrapText="1"/>
      <protection/>
    </xf>
    <xf numFmtId="49" fontId="3" fillId="0" borderId="10" xfId="58" applyNumberFormat="1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left" vertical="center" wrapText="1"/>
      <protection/>
    </xf>
    <xf numFmtId="49" fontId="3" fillId="0" borderId="10" xfId="58" applyNumberFormat="1" applyFont="1" applyBorder="1" applyAlignment="1">
      <alignment horizontal="left" vertical="center" wrapText="1"/>
      <protection/>
    </xf>
    <xf numFmtId="0" fontId="4" fillId="0" borderId="10" xfId="58" applyFont="1" applyBorder="1" applyAlignment="1">
      <alignment horizontal="left" vertical="center" wrapText="1"/>
      <protection/>
    </xf>
    <xf numFmtId="49" fontId="10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right" vertical="center" wrapText="1"/>
      <protection/>
    </xf>
    <xf numFmtId="49" fontId="11" fillId="0" borderId="10" xfId="58" applyNumberFormat="1" applyFont="1" applyBorder="1" applyAlignment="1">
      <alignment horizontal="center" vertical="center" wrapText="1"/>
      <protection/>
    </xf>
    <xf numFmtId="49" fontId="15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left" vertical="center" wrapText="1"/>
      <protection/>
    </xf>
    <xf numFmtId="0" fontId="3" fillId="0" borderId="0" xfId="58" applyFont="1" applyBorder="1" applyAlignment="1">
      <alignment horizontal="left" vertical="center" wrapText="1"/>
      <protection/>
    </xf>
    <xf numFmtId="49" fontId="3" fillId="0" borderId="0" xfId="58" applyNumberFormat="1" applyFont="1" applyBorder="1" applyAlignment="1">
      <alignment horizontal="left" vertical="center" wrapText="1"/>
      <protection/>
    </xf>
    <xf numFmtId="0" fontId="4" fillId="0" borderId="0" xfId="58" applyFont="1" applyBorder="1" applyAlignment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top"/>
      <protection locked="0"/>
    </xf>
    <xf numFmtId="1" fontId="10" fillId="34" borderId="10" xfId="63" applyNumberFormat="1" applyFont="1" applyFill="1" applyBorder="1" applyAlignment="1" applyProtection="1">
      <alignment vertical="center"/>
      <protection locked="0"/>
    </xf>
    <xf numFmtId="1" fontId="10" fillId="35" borderId="10" xfId="63" applyNumberFormat="1" applyFont="1" applyFill="1" applyBorder="1" applyAlignment="1" applyProtection="1">
      <alignment vertical="center"/>
      <protection locked="0"/>
    </xf>
    <xf numFmtId="1" fontId="10" fillId="36" borderId="10" xfId="63" applyNumberFormat="1" applyFont="1" applyFill="1" applyBorder="1" applyAlignment="1" applyProtection="1">
      <alignment vertical="center"/>
      <protection locked="0"/>
    </xf>
    <xf numFmtId="3" fontId="10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Fill="1" applyBorder="1" applyAlignment="1" applyProtection="1">
      <alignment vertical="center"/>
      <protection/>
    </xf>
    <xf numFmtId="1" fontId="9" fillId="34" borderId="10" xfId="63" applyNumberFormat="1" applyFont="1" applyFill="1" applyBorder="1" applyAlignment="1" applyProtection="1">
      <alignment vertical="center"/>
      <protection locked="0"/>
    </xf>
    <xf numFmtId="3" fontId="9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Border="1" applyProtection="1">
      <alignment/>
      <protection/>
    </xf>
    <xf numFmtId="1" fontId="10" fillId="35" borderId="10" xfId="62" applyNumberFormat="1" applyFont="1" applyFill="1" applyBorder="1" applyAlignment="1" applyProtection="1">
      <alignment wrapText="1"/>
      <protection locked="0"/>
    </xf>
    <xf numFmtId="3" fontId="10" fillId="0" borderId="10" xfId="62" applyNumberFormat="1" applyFont="1" applyFill="1" applyBorder="1" applyAlignment="1" applyProtection="1">
      <alignment wrapText="1"/>
      <protection/>
    </xf>
    <xf numFmtId="1" fontId="10" fillId="36" borderId="10" xfId="62" applyNumberFormat="1" applyFont="1" applyFill="1" applyBorder="1" applyAlignment="1" applyProtection="1">
      <alignment wrapText="1"/>
      <protection locked="0"/>
    </xf>
    <xf numFmtId="49" fontId="10" fillId="0" borderId="10" xfId="64" applyNumberFormat="1" applyFont="1" applyBorder="1" applyAlignment="1" applyProtection="1">
      <alignment horizontal="center" vertical="center" wrapText="1"/>
      <protection/>
    </xf>
    <xf numFmtId="3" fontId="10" fillId="0" borderId="10" xfId="64" applyNumberFormat="1" applyFont="1" applyFill="1" applyBorder="1" applyAlignment="1" applyProtection="1">
      <alignment vertical="center"/>
      <protection/>
    </xf>
    <xf numFmtId="3" fontId="10" fillId="0" borderId="10" xfId="64" applyNumberFormat="1" applyFont="1" applyBorder="1" applyAlignment="1" applyProtection="1">
      <alignment vertical="center"/>
      <protection/>
    </xf>
    <xf numFmtId="1" fontId="10" fillId="35" borderId="10" xfId="64" applyNumberFormat="1" applyFont="1" applyFill="1" applyBorder="1" applyAlignment="1" applyProtection="1">
      <alignment vertical="center"/>
      <protection locked="0"/>
    </xf>
    <xf numFmtId="3" fontId="10" fillId="0" borderId="13" xfId="64" applyNumberFormat="1" applyFont="1" applyBorder="1" applyAlignment="1" applyProtection="1">
      <alignment vertical="center"/>
      <protection/>
    </xf>
    <xf numFmtId="3" fontId="10" fillId="0" borderId="11" xfId="64" applyNumberFormat="1" applyFont="1" applyBorder="1" applyAlignment="1" applyProtection="1">
      <alignment vertical="center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1" fontId="10" fillId="0" borderId="10" xfId="59" applyNumberFormat="1" applyFont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13" xfId="59" applyFont="1" applyBorder="1" applyAlignment="1" applyProtection="1">
      <alignment horizontal="center" vertical="center" wrapText="1"/>
      <protection/>
    </xf>
    <xf numFmtId="0" fontId="10" fillId="0" borderId="13" xfId="59" applyFont="1" applyFill="1" applyBorder="1" applyAlignment="1" applyProtection="1">
      <alignment horizontal="center" vertical="center" wrapText="1"/>
      <protection/>
    </xf>
    <xf numFmtId="1" fontId="10" fillId="33" borderId="14" xfId="59" applyNumberFormat="1" applyFont="1" applyFill="1" applyBorder="1" applyAlignment="1" applyProtection="1">
      <alignment horizontal="left" vertical="center" wrapText="1"/>
      <protection/>
    </xf>
    <xf numFmtId="1" fontId="10" fillId="33" borderId="14" xfId="59" applyNumberFormat="1" applyFont="1" applyFill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0" fillId="0" borderId="11" xfId="59" applyFont="1" applyFill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left" vertical="center" wrapText="1"/>
      <protection locked="0"/>
    </xf>
    <xf numFmtId="0" fontId="10" fillId="0" borderId="10" xfId="59" applyFont="1" applyBorder="1" applyAlignment="1" applyProtection="1">
      <alignment horizontal="center" vertical="center" wrapText="1"/>
      <protection/>
    </xf>
    <xf numFmtId="0" fontId="10" fillId="0" borderId="10" xfId="59" applyFont="1" applyFill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left" vertical="center" wrapText="1"/>
      <protection/>
    </xf>
    <xf numFmtId="0" fontId="10" fillId="0" borderId="0" xfId="57" applyFont="1" applyBorder="1" applyAlignment="1" applyProtection="1">
      <alignment horizontal="left" vertical="center" wrapText="1"/>
      <protection/>
    </xf>
    <xf numFmtId="1" fontId="10" fillId="0" borderId="0" xfId="57" applyNumberFormat="1" applyFont="1" applyBorder="1" applyAlignment="1" applyProtection="1">
      <alignment horizontal="left" vertical="center" wrapText="1"/>
      <protection/>
    </xf>
    <xf numFmtId="49" fontId="9" fillId="0" borderId="13" xfId="57" applyNumberFormat="1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center" vertical="center" wrapText="1"/>
      <protection/>
    </xf>
    <xf numFmtId="49" fontId="9" fillId="0" borderId="15" xfId="57" applyNumberFormat="1" applyFont="1" applyBorder="1" applyAlignment="1" applyProtection="1">
      <alignment horizontal="center" vertical="center" wrapText="1"/>
      <protection/>
    </xf>
    <xf numFmtId="0" fontId="9" fillId="0" borderId="13" xfId="57" applyFont="1" applyBorder="1" applyAlignment="1" applyProtection="1">
      <alignment horizontal="center" vertical="center" wrapText="1"/>
      <protection/>
    </xf>
    <xf numFmtId="49" fontId="9" fillId="0" borderId="11" xfId="57" applyNumberFormat="1" applyFont="1" applyBorder="1" applyAlignment="1" applyProtection="1">
      <alignment horizontal="center" vertical="center" wrapText="1"/>
      <protection/>
    </xf>
    <xf numFmtId="0" fontId="9" fillId="0" borderId="11" xfId="57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center" vertical="center" wrapText="1"/>
      <protection/>
    </xf>
    <xf numFmtId="49" fontId="10" fillId="0" borderId="11" xfId="57" applyNumberFormat="1" applyFont="1" applyBorder="1" applyAlignment="1" applyProtection="1">
      <alignment horizontal="center" vertical="center" wrapText="1"/>
      <protection/>
    </xf>
    <xf numFmtId="0" fontId="10" fillId="0" borderId="11" xfId="57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left" vertical="center" wrapText="1"/>
      <protection/>
    </xf>
    <xf numFmtId="49" fontId="9" fillId="0" borderId="10" xfId="57" applyNumberFormat="1" applyFont="1" applyBorder="1" applyAlignment="1" applyProtection="1">
      <alignment horizontal="left" vertical="center" wrapText="1"/>
      <protection/>
    </xf>
    <xf numFmtId="49" fontId="10" fillId="0" borderId="10" xfId="57" applyNumberFormat="1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right" vertical="center" wrapText="1"/>
      <protection/>
    </xf>
    <xf numFmtId="49" fontId="11" fillId="0" borderId="10" xfId="57" applyNumberFormat="1" applyFont="1" applyBorder="1" applyAlignment="1" applyProtection="1">
      <alignment horizontal="center" vertical="center" wrapText="1"/>
      <protection/>
    </xf>
    <xf numFmtId="49" fontId="9" fillId="0" borderId="10" xfId="57" applyNumberFormat="1" applyFont="1" applyBorder="1" applyAlignment="1" applyProtection="1">
      <alignment horizontal="center" vertical="center" wrapText="1"/>
      <protection/>
    </xf>
    <xf numFmtId="0" fontId="10" fillId="0" borderId="10" xfId="57" applyFont="1" applyFill="1" applyBorder="1" applyAlignment="1" applyProtection="1">
      <alignment vertical="center" wrapText="1"/>
      <protection/>
    </xf>
    <xf numFmtId="49" fontId="10" fillId="0" borderId="10" xfId="57" applyNumberFormat="1" applyFont="1" applyFill="1" applyBorder="1" applyAlignment="1" applyProtection="1">
      <alignment horizontal="center" vertical="center" wrapText="1"/>
      <protection/>
    </xf>
    <xf numFmtId="0" fontId="9" fillId="0" borderId="0" xfId="57" applyFont="1" applyBorder="1" applyAlignment="1" applyProtection="1">
      <alignment horizontal="right" vertical="center" wrapText="1"/>
      <protection/>
    </xf>
    <xf numFmtId="49" fontId="9" fillId="0" borderId="0" xfId="57" applyNumberFormat="1" applyFont="1" applyBorder="1" applyAlignment="1" applyProtection="1">
      <alignment horizontal="right" vertical="center" wrapText="1"/>
      <protection/>
    </xf>
    <xf numFmtId="1" fontId="10" fillId="34" borderId="10" xfId="57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56" applyFont="1" applyAlignment="1">
      <alignment/>
      <protection/>
    </xf>
    <xf numFmtId="0" fontId="9" fillId="0" borderId="0" xfId="60" applyFont="1">
      <alignment/>
      <protection/>
    </xf>
    <xf numFmtId="0" fontId="10" fillId="0" borderId="0" xfId="60" applyFont="1" applyBorder="1">
      <alignment/>
      <protection/>
    </xf>
    <xf numFmtId="49" fontId="10" fillId="0" borderId="0" xfId="60" applyNumberFormat="1" applyFont="1">
      <alignment/>
      <protection/>
    </xf>
    <xf numFmtId="0" fontId="10" fillId="0" borderId="10" xfId="56" applyFont="1" applyBorder="1" applyAlignment="1" applyProtection="1">
      <alignment horizontal="right" vertical="center" wrapText="1"/>
      <protection/>
    </xf>
    <xf numFmtId="1" fontId="10" fillId="0" borderId="10" xfId="56" applyNumberFormat="1" applyFont="1" applyBorder="1" applyAlignment="1" applyProtection="1">
      <alignment horizontal="right" vertical="center" wrapText="1"/>
      <protection/>
    </xf>
    <xf numFmtId="0" fontId="10" fillId="0" borderId="10" xfId="56" applyFont="1" applyFill="1" applyBorder="1" applyAlignment="1" applyProtection="1">
      <alignment horizontal="right" vertical="center" wrapText="1"/>
      <protection/>
    </xf>
    <xf numFmtId="0" fontId="10" fillId="0" borderId="0" xfId="56" applyFont="1" applyBorder="1" applyProtection="1">
      <alignment/>
      <protection/>
    </xf>
    <xf numFmtId="0" fontId="10" fillId="0" borderId="0" xfId="60" applyFont="1" applyProtection="1">
      <alignment/>
      <protection/>
    </xf>
    <xf numFmtId="1" fontId="10" fillId="34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6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4" borderId="10" xfId="56" applyNumberFormat="1" applyFont="1" applyFill="1" applyBorder="1" applyAlignment="1" applyProtection="1">
      <alignment horizontal="right"/>
      <protection locked="0"/>
    </xf>
    <xf numFmtId="1" fontId="10" fillId="36" borderId="10" xfId="56" applyNumberFormat="1" applyFont="1" applyFill="1" applyBorder="1" applyAlignment="1" applyProtection="1">
      <alignment horizontal="right"/>
      <protection locked="0"/>
    </xf>
    <xf numFmtId="1" fontId="10" fillId="0" borderId="10" xfId="56" applyNumberFormat="1" applyFont="1" applyBorder="1" applyAlignment="1" applyProtection="1">
      <alignment horizontal="right"/>
      <protection/>
    </xf>
    <xf numFmtId="1" fontId="10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6" applyNumberFormat="1" applyFont="1" applyBorder="1" applyProtection="1">
      <alignment/>
      <protection/>
    </xf>
    <xf numFmtId="0" fontId="9" fillId="0" borderId="10" xfId="56" applyFont="1" applyBorder="1" applyAlignment="1" applyProtection="1">
      <alignment horizontal="center" vertical="center" wrapText="1"/>
      <protection/>
    </xf>
    <xf numFmtId="0" fontId="9" fillId="0" borderId="0" xfId="60" applyFont="1" applyAlignment="1" applyProtection="1">
      <alignment horizontal="center"/>
      <protection/>
    </xf>
    <xf numFmtId="0" fontId="9" fillId="0" borderId="10" xfId="56" applyFont="1" applyBorder="1" applyAlignment="1" applyProtection="1">
      <alignment horizontal="center"/>
      <protection/>
    </xf>
    <xf numFmtId="1" fontId="10" fillId="0" borderId="10" xfId="56" applyNumberFormat="1" applyFont="1" applyBorder="1" applyAlignment="1" applyProtection="1">
      <alignment horizontal="center" vertical="center" wrapText="1"/>
      <protection/>
    </xf>
    <xf numFmtId="1" fontId="10" fillId="0" borderId="10" xfId="56" applyNumberFormat="1" applyFont="1" applyFill="1" applyBorder="1" applyAlignment="1" applyProtection="1">
      <alignment horizontal="right" vertical="center" wrapText="1"/>
      <protection/>
    </xf>
    <xf numFmtId="1" fontId="10" fillId="0" borderId="10" xfId="56" applyNumberFormat="1" applyFont="1" applyFill="1" applyBorder="1" applyAlignment="1" applyProtection="1">
      <alignment horizontal="center" vertical="center" wrapText="1"/>
      <protection/>
    </xf>
    <xf numFmtId="0" fontId="10" fillId="0" borderId="10" xfId="56" applyFont="1" applyFill="1" applyBorder="1" applyAlignment="1" applyProtection="1">
      <alignment horizontal="center" vertical="center" wrapText="1"/>
      <protection/>
    </xf>
    <xf numFmtId="0" fontId="9" fillId="0" borderId="0" xfId="56" applyFont="1" applyBorder="1" applyProtection="1">
      <alignment/>
      <protection/>
    </xf>
    <xf numFmtId="0" fontId="9" fillId="0" borderId="0" xfId="60" applyFont="1" applyProtection="1">
      <alignment/>
      <protection/>
    </xf>
    <xf numFmtId="0" fontId="9" fillId="0" borderId="10" xfId="56" applyFont="1" applyBorder="1" applyProtection="1">
      <alignment/>
      <protection/>
    </xf>
    <xf numFmtId="1" fontId="10" fillId="0" borderId="10" xfId="56" applyNumberFormat="1" applyFont="1" applyFill="1" applyBorder="1" applyAlignment="1" applyProtection="1">
      <alignment horizontal="right"/>
      <protection/>
    </xf>
    <xf numFmtId="1" fontId="9" fillId="34" borderId="16" xfId="63" applyNumberFormat="1" applyFont="1" applyFill="1" applyBorder="1" applyAlignment="1" applyProtection="1">
      <alignment vertical="center"/>
      <protection locked="0"/>
    </xf>
    <xf numFmtId="0" fontId="9" fillId="0" borderId="10" xfId="63" applyFont="1" applyBorder="1" applyAlignment="1" applyProtection="1">
      <alignment vertical="center" wrapText="1"/>
      <protection/>
    </xf>
    <xf numFmtId="0" fontId="9" fillId="0" borderId="10" xfId="63" applyFont="1" applyBorder="1" applyAlignment="1" applyProtection="1">
      <alignment horizontal="left" vertical="center" wrapText="1"/>
      <protection/>
    </xf>
    <xf numFmtId="49" fontId="9" fillId="0" borderId="10" xfId="63" applyNumberFormat="1" applyFont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wrapText="1"/>
      <protection/>
    </xf>
    <xf numFmtId="0" fontId="10" fillId="0" borderId="0" xfId="62" applyFont="1" applyAlignment="1" applyProtection="1">
      <alignment wrapText="1"/>
      <protection/>
    </xf>
    <xf numFmtId="1" fontId="10" fillId="34" borderId="10" xfId="62" applyNumberFormat="1" applyFont="1" applyFill="1" applyBorder="1" applyAlignment="1" applyProtection="1">
      <alignment wrapText="1"/>
      <protection locked="0"/>
    </xf>
    <xf numFmtId="1" fontId="10" fillId="0" borderId="0" xfId="62" applyNumberFormat="1" applyFont="1" applyAlignment="1" applyProtection="1">
      <alignment wrapText="1"/>
      <protection/>
    </xf>
    <xf numFmtId="0" fontId="10" fillId="0" borderId="0" xfId="64" applyFont="1" applyBorder="1" applyProtection="1">
      <alignment/>
      <protection/>
    </xf>
    <xf numFmtId="0" fontId="9" fillId="0" borderId="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 applyProtection="1">
      <alignment horizontal="left" vertical="center" wrapText="1"/>
      <protection/>
    </xf>
    <xf numFmtId="0" fontId="10" fillId="0" borderId="0" xfId="56" applyFont="1" applyAlignment="1">
      <alignment horizontal="centerContinuous" vertical="center" wrapText="1"/>
      <protection/>
    </xf>
    <xf numFmtId="0" fontId="9" fillId="0" borderId="10" xfId="56" applyFont="1" applyBorder="1" applyAlignment="1" applyProtection="1">
      <alignment horizontal="centerContinuous" vertical="center" wrapText="1"/>
      <protection/>
    </xf>
    <xf numFmtId="1" fontId="10" fillId="0" borderId="0" xfId="59" applyNumberFormat="1" applyFont="1" applyBorder="1" applyAlignment="1">
      <alignment vertical="justify" wrapText="1"/>
      <protection/>
    </xf>
    <xf numFmtId="0" fontId="9" fillId="0" borderId="12" xfId="57" applyFont="1" applyBorder="1" applyAlignment="1" applyProtection="1">
      <alignment horizontal="centerContinuous" vertical="center" wrapText="1"/>
      <protection/>
    </xf>
    <xf numFmtId="0" fontId="9" fillId="0" borderId="14" xfId="57" applyFont="1" applyBorder="1" applyAlignment="1" applyProtection="1">
      <alignment horizontal="centerContinuous" vertical="center" wrapText="1"/>
      <protection/>
    </xf>
    <xf numFmtId="0" fontId="9" fillId="0" borderId="16" xfId="57" applyFont="1" applyBorder="1" applyAlignment="1" applyProtection="1">
      <alignment horizontal="centerContinuous" vertical="center" wrapText="1"/>
      <protection/>
    </xf>
    <xf numFmtId="0" fontId="9" fillId="0" borderId="10" xfId="57" applyFont="1" applyBorder="1" applyAlignment="1" applyProtection="1">
      <alignment horizontal="centerContinuous" vertical="center" wrapText="1"/>
      <protection/>
    </xf>
    <xf numFmtId="172" fontId="9" fillId="0" borderId="10" xfId="44" applyFont="1" applyBorder="1" applyAlignment="1" applyProtection="1">
      <alignment horizontal="centerContinuous" vertical="center" wrapText="1"/>
      <protection/>
    </xf>
    <xf numFmtId="49" fontId="3" fillId="0" borderId="0" xfId="58" applyNumberFormat="1" applyFont="1" applyAlignment="1">
      <alignment horizontal="centerContinuous" vertical="center" wrapText="1"/>
      <protection/>
    </xf>
    <xf numFmtId="0" fontId="8" fillId="0" borderId="0" xfId="61" applyFont="1" applyAlignment="1">
      <alignment horizontal="left" vertical="top" wrapText="1"/>
      <protection/>
    </xf>
    <xf numFmtId="0" fontId="8" fillId="0" borderId="0" xfId="61" applyFont="1" applyAlignment="1">
      <alignment vertical="top" wrapText="1"/>
      <protection/>
    </xf>
    <xf numFmtId="0" fontId="8" fillId="0" borderId="0" xfId="61" applyFont="1" applyAlignment="1">
      <alignment vertical="top"/>
      <protection/>
    </xf>
    <xf numFmtId="0" fontId="4" fillId="0" borderId="0" xfId="61" applyFont="1" applyAlignment="1">
      <alignment vertical="top"/>
      <protection/>
    </xf>
    <xf numFmtId="0" fontId="6" fillId="0" borderId="0" xfId="61" applyFont="1" applyBorder="1" applyAlignment="1" applyProtection="1">
      <alignment vertical="top" wrapText="1"/>
      <protection locked="0"/>
    </xf>
    <xf numFmtId="1" fontId="8" fillId="34" borderId="12" xfId="61" applyNumberFormat="1" applyFont="1" applyFill="1" applyBorder="1" applyAlignment="1" applyProtection="1">
      <alignment vertical="top" wrapText="1"/>
      <protection locked="0"/>
    </xf>
    <xf numFmtId="1" fontId="8" fillId="34" borderId="17" xfId="61" applyNumberFormat="1" applyFont="1" applyFill="1" applyBorder="1" applyAlignment="1" applyProtection="1">
      <alignment vertical="top" wrapText="1"/>
      <protection locked="0"/>
    </xf>
    <xf numFmtId="1" fontId="8" fillId="36" borderId="17" xfId="61" applyNumberFormat="1" applyFont="1" applyFill="1" applyBorder="1" applyAlignment="1" applyProtection="1">
      <alignment vertical="top" wrapText="1"/>
      <protection locked="0"/>
    </xf>
    <xf numFmtId="1" fontId="8" fillId="0" borderId="17" xfId="61" applyNumberFormat="1" applyFont="1" applyBorder="1" applyAlignment="1" applyProtection="1">
      <alignment vertical="top" wrapText="1"/>
      <protection/>
    </xf>
    <xf numFmtId="1" fontId="8" fillId="0" borderId="12" xfId="61" applyNumberFormat="1" applyFont="1" applyBorder="1" applyAlignment="1" applyProtection="1">
      <alignment vertical="top" wrapText="1"/>
      <protection/>
    </xf>
    <xf numFmtId="1" fontId="8" fillId="0" borderId="17" xfId="61" applyNumberFormat="1" applyFont="1" applyFill="1" applyBorder="1" applyAlignment="1" applyProtection="1">
      <alignment vertical="top" wrapText="1"/>
      <protection/>
    </xf>
    <xf numFmtId="1" fontId="4" fillId="0" borderId="0" xfId="61" applyNumberFormat="1" applyFont="1" applyAlignment="1">
      <alignment vertical="top"/>
      <protection/>
    </xf>
    <xf numFmtId="1" fontId="8" fillId="35" borderId="17" xfId="61" applyNumberFormat="1" applyFont="1" applyFill="1" applyBorder="1" applyAlignment="1" applyProtection="1">
      <alignment vertical="top" wrapText="1"/>
      <protection locked="0"/>
    </xf>
    <xf numFmtId="1" fontId="8" fillId="0" borderId="18" xfId="61" applyNumberFormat="1" applyFont="1" applyBorder="1" applyAlignment="1" applyProtection="1">
      <alignment vertical="top" wrapText="1"/>
      <protection/>
    </xf>
    <xf numFmtId="1" fontId="8" fillId="36" borderId="19" xfId="61" applyNumberFormat="1" applyFont="1" applyFill="1" applyBorder="1" applyAlignment="1" applyProtection="1">
      <alignment vertical="top" wrapText="1"/>
      <protection locked="0"/>
    </xf>
    <xf numFmtId="1" fontId="8" fillId="0" borderId="20" xfId="61" applyNumberFormat="1" applyFont="1" applyBorder="1" applyAlignment="1" applyProtection="1">
      <alignment vertical="top" wrapText="1"/>
      <protection/>
    </xf>
    <xf numFmtId="1" fontId="6" fillId="0" borderId="17" xfId="61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/>
      <protection/>
    </xf>
    <xf numFmtId="1" fontId="6" fillId="0" borderId="21" xfId="61" applyNumberFormat="1" applyFont="1" applyBorder="1" applyAlignment="1" applyProtection="1">
      <alignment vertical="top" wrapText="1"/>
      <protection/>
    </xf>
    <xf numFmtId="1" fontId="8" fillId="0" borderId="22" xfId="61" applyNumberFormat="1" applyFont="1" applyBorder="1" applyAlignment="1" applyProtection="1">
      <alignment vertical="top" wrapText="1"/>
      <protection/>
    </xf>
    <xf numFmtId="0" fontId="6" fillId="0" borderId="0" xfId="61" applyFont="1" applyBorder="1" applyAlignment="1">
      <alignment vertical="top" wrapText="1"/>
      <protection/>
    </xf>
    <xf numFmtId="49" fontId="6" fillId="0" borderId="0" xfId="61" applyNumberFormat="1" applyFont="1" applyBorder="1" applyAlignment="1">
      <alignment vertical="top" wrapText="1"/>
      <protection/>
    </xf>
    <xf numFmtId="1" fontId="8" fillId="0" borderId="0" xfId="61" applyNumberFormat="1" applyFont="1" applyBorder="1" applyAlignment="1">
      <alignment vertical="top" wrapText="1"/>
      <protection/>
    </xf>
    <xf numFmtId="0" fontId="4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vertical="top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0" fontId="4" fillId="0" borderId="0" xfId="61" applyFont="1" applyAlignment="1" applyProtection="1">
      <alignment horizontal="left" vertical="top" wrapText="1"/>
      <protection locked="0"/>
    </xf>
    <xf numFmtId="0" fontId="4" fillId="0" borderId="0" xfId="61" applyFont="1" applyAlignment="1" applyProtection="1">
      <alignment vertical="top"/>
      <protection locked="0"/>
    </xf>
    <xf numFmtId="1" fontId="4" fillId="0" borderId="0" xfId="61" applyNumberFormat="1" applyFont="1" applyAlignment="1" applyProtection="1">
      <alignment vertical="top" wrapText="1"/>
      <protection locked="0"/>
    </xf>
    <xf numFmtId="0" fontId="9" fillId="0" borderId="13" xfId="64" applyFont="1" applyBorder="1" applyAlignment="1">
      <alignment horizontal="centerContinuous" vertical="center" wrapText="1"/>
      <protection/>
    </xf>
    <xf numFmtId="0" fontId="9" fillId="0" borderId="15" xfId="64" applyFont="1" applyBorder="1" applyAlignment="1">
      <alignment horizontal="centerContinuous" vertical="center" wrapText="1"/>
      <protection/>
    </xf>
    <xf numFmtId="0" fontId="9" fillId="0" borderId="11" xfId="64" applyFont="1" applyBorder="1" applyAlignment="1">
      <alignment horizontal="centerContinuous" vertical="center" wrapText="1"/>
      <protection/>
    </xf>
    <xf numFmtId="0" fontId="9" fillId="33" borderId="13" xfId="64" applyFont="1" applyFill="1" applyBorder="1" applyAlignment="1">
      <alignment horizontal="centerContinuous" vertical="center" wrapText="1"/>
      <protection/>
    </xf>
    <xf numFmtId="0" fontId="9" fillId="33" borderId="11" xfId="64" applyFont="1" applyFill="1" applyBorder="1" applyAlignment="1">
      <alignment horizontal="centerContinuous" vertical="center" wrapText="1"/>
      <protection/>
    </xf>
    <xf numFmtId="1" fontId="10" fillId="33" borderId="12" xfId="64" applyNumberFormat="1" applyFont="1" applyFill="1" applyBorder="1" applyAlignment="1" applyProtection="1">
      <alignment vertical="center"/>
      <protection locked="0"/>
    </xf>
    <xf numFmtId="1" fontId="10" fillId="33" borderId="14" xfId="64" applyNumberFormat="1" applyFont="1" applyFill="1" applyBorder="1" applyAlignment="1" applyProtection="1">
      <alignment vertical="center"/>
      <protection locked="0"/>
    </xf>
    <xf numFmtId="1" fontId="10" fillId="33" borderId="16" xfId="64" applyNumberFormat="1" applyFont="1" applyFill="1" applyBorder="1" applyAlignment="1" applyProtection="1">
      <alignment vertical="center"/>
      <protection locked="0"/>
    </xf>
    <xf numFmtId="1" fontId="10" fillId="34" borderId="10" xfId="64" applyNumberFormat="1" applyFont="1" applyFill="1" applyBorder="1" applyAlignment="1" applyProtection="1">
      <alignment vertical="center"/>
      <protection locked="0"/>
    </xf>
    <xf numFmtId="0" fontId="9" fillId="0" borderId="13" xfId="64" applyFont="1" applyBorder="1" applyAlignment="1">
      <alignment horizontal="left" vertical="center" wrapText="1"/>
      <protection/>
    </xf>
    <xf numFmtId="1" fontId="11" fillId="34" borderId="10" xfId="59" applyNumberFormat="1" applyFont="1" applyFill="1" applyBorder="1" applyAlignment="1" applyProtection="1">
      <alignment vertical="center" wrapText="1"/>
      <protection locked="0"/>
    </xf>
    <xf numFmtId="1" fontId="10" fillId="0" borderId="10" xfId="59" applyNumberFormat="1" applyFont="1" applyBorder="1" applyAlignment="1" applyProtection="1">
      <alignment vertical="center" wrapText="1"/>
      <protection/>
    </xf>
    <xf numFmtId="1" fontId="10" fillId="34" borderId="10" xfId="59" applyNumberFormat="1" applyFont="1" applyFill="1" applyBorder="1" applyAlignment="1" applyProtection="1">
      <alignment vertical="center" wrapText="1"/>
      <protection locked="0"/>
    </xf>
    <xf numFmtId="0" fontId="11" fillId="0" borderId="13" xfId="59" applyFont="1" applyBorder="1" applyAlignment="1" applyProtection="1">
      <alignment vertical="center" wrapText="1"/>
      <protection/>
    </xf>
    <xf numFmtId="1" fontId="10" fillId="33" borderId="14" xfId="59" applyNumberFormat="1" applyFont="1" applyFill="1" applyBorder="1" applyAlignment="1" applyProtection="1">
      <alignment vertical="center" wrapText="1"/>
      <protection/>
    </xf>
    <xf numFmtId="0" fontId="10" fillId="0" borderId="11" xfId="59" applyFont="1" applyBorder="1" applyAlignment="1" applyProtection="1">
      <alignment vertical="center" wrapText="1"/>
      <protection/>
    </xf>
    <xf numFmtId="0" fontId="10" fillId="0" borderId="10" xfId="59" applyFont="1" applyBorder="1" applyAlignment="1" applyProtection="1">
      <alignment vertical="center" wrapText="1"/>
      <protection/>
    </xf>
    <xf numFmtId="0" fontId="11" fillId="0" borderId="10" xfId="59" applyFont="1" applyBorder="1" applyAlignment="1" applyProtection="1">
      <alignment vertical="center" wrapText="1"/>
      <protection/>
    </xf>
    <xf numFmtId="1" fontId="10" fillId="36" borderId="10" xfId="57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12" xfId="64" applyNumberFormat="1" applyFont="1" applyFill="1" applyBorder="1" applyAlignment="1" applyProtection="1">
      <alignment vertical="center"/>
      <protection locked="0"/>
    </xf>
    <xf numFmtId="3" fontId="10" fillId="0" borderId="0" xfId="64" applyNumberFormat="1" applyFont="1" applyBorder="1" applyProtection="1">
      <alignment/>
      <protection/>
    </xf>
    <xf numFmtId="0" fontId="9" fillId="0" borderId="12" xfId="64" applyFont="1" applyBorder="1" applyAlignment="1">
      <alignment horizontal="centerContinuous" vertical="center" wrapText="1"/>
      <protection/>
    </xf>
    <xf numFmtId="0" fontId="9" fillId="0" borderId="16" xfId="64" applyFont="1" applyBorder="1" applyAlignment="1">
      <alignment horizontal="centerContinuous" vertical="center" wrapText="1"/>
      <protection/>
    </xf>
    <xf numFmtId="0" fontId="9" fillId="0" borderId="18" xfId="64" applyFont="1" applyBorder="1" applyAlignment="1">
      <alignment horizontal="left" vertical="center" wrapText="1"/>
      <protection/>
    </xf>
    <xf numFmtId="0" fontId="9" fillId="0" borderId="11" xfId="64" applyFont="1" applyBorder="1" applyAlignment="1">
      <alignment horizontal="center" vertical="center" wrapText="1"/>
      <protection/>
    </xf>
    <xf numFmtId="0" fontId="9" fillId="0" borderId="11" xfId="64" applyFont="1" applyFill="1" applyBorder="1" applyAlignment="1">
      <alignment horizontal="center" vertical="center" wrapText="1"/>
      <protection/>
    </xf>
    <xf numFmtId="0" fontId="9" fillId="0" borderId="23" xfId="64" applyFont="1" applyBorder="1" applyAlignment="1">
      <alignment horizontal="centerContinuous" vertical="center" wrapText="1"/>
      <protection/>
    </xf>
    <xf numFmtId="0" fontId="9" fillId="33" borderId="15" xfId="64" applyFont="1" applyFill="1" applyBorder="1" applyAlignment="1">
      <alignment horizontal="center" vertical="center" wrapText="1"/>
      <protection/>
    </xf>
    <xf numFmtId="0" fontId="9" fillId="0" borderId="18" xfId="64" applyFont="1" applyBorder="1" applyAlignment="1">
      <alignment horizontal="centerContinuous" vertical="center" wrapText="1"/>
      <protection/>
    </xf>
    <xf numFmtId="0" fontId="9" fillId="0" borderId="19" xfId="64" applyFont="1" applyBorder="1" applyAlignment="1">
      <alignment horizontal="center" vertical="center" wrapText="1"/>
      <protection/>
    </xf>
    <xf numFmtId="0" fontId="9" fillId="0" borderId="24" xfId="64" applyFont="1" applyBorder="1" applyAlignment="1">
      <alignment horizontal="centerContinuous" vertical="center" wrapText="1"/>
      <protection/>
    </xf>
    <xf numFmtId="0" fontId="9" fillId="0" borderId="25" xfId="64" applyFont="1" applyBorder="1" applyAlignment="1">
      <alignment horizontal="centerContinuous" vertical="center" wrapText="1"/>
      <protection/>
    </xf>
    <xf numFmtId="49" fontId="9" fillId="0" borderId="18" xfId="64" applyNumberFormat="1" applyFont="1" applyBorder="1" applyAlignment="1">
      <alignment horizontal="centerContinuous" vertical="center" wrapText="1"/>
      <protection/>
    </xf>
    <xf numFmtId="49" fontId="9" fillId="0" borderId="19" xfId="64" applyNumberFormat="1" applyFont="1" applyBorder="1" applyAlignment="1">
      <alignment horizontal="centerContinuous" vertical="center" wrapText="1"/>
      <protection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6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center" vertical="top" wrapText="1"/>
      <protection locked="0"/>
    </xf>
    <xf numFmtId="0" fontId="8" fillId="0" borderId="0" xfId="61" applyFont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horizontal="center" vertical="top"/>
      <protection locked="0"/>
    </xf>
    <xf numFmtId="0" fontId="6" fillId="0" borderId="0" xfId="62" applyFont="1" applyAlignment="1" applyProtection="1">
      <alignment wrapText="1"/>
      <protection locked="0"/>
    </xf>
    <xf numFmtId="0" fontId="6" fillId="0" borderId="26" xfId="61" applyFont="1" applyBorder="1" applyAlignment="1" applyProtection="1">
      <alignment horizontal="center" vertical="center"/>
      <protection/>
    </xf>
    <xf numFmtId="0" fontId="6" fillId="0" borderId="27" xfId="61" applyFont="1" applyBorder="1" applyAlignment="1" applyProtection="1">
      <alignment horizontal="center" vertical="top" wrapText="1"/>
      <protection/>
    </xf>
    <xf numFmtId="14" fontId="6" fillId="0" borderId="27" xfId="61" applyNumberFormat="1" applyFont="1" applyBorder="1" applyAlignment="1" applyProtection="1">
      <alignment horizontal="center" vertical="top" wrapText="1"/>
      <protection/>
    </xf>
    <xf numFmtId="49" fontId="6" fillId="0" borderId="27" xfId="61" applyNumberFormat="1" applyFont="1" applyBorder="1" applyAlignment="1" applyProtection="1">
      <alignment horizontal="center" vertical="center" wrapText="1"/>
      <protection/>
    </xf>
    <xf numFmtId="14" fontId="6" fillId="0" borderId="28" xfId="61" applyNumberFormat="1" applyFont="1" applyBorder="1" applyAlignment="1" applyProtection="1">
      <alignment horizontal="center" vertical="top" wrapText="1"/>
      <protection/>
    </xf>
    <xf numFmtId="0" fontId="6" fillId="0" borderId="29" xfId="61" applyFont="1" applyBorder="1" applyAlignment="1" applyProtection="1">
      <alignment horizontal="center" vertical="center" wrapText="1"/>
      <protection/>
    </xf>
    <xf numFmtId="0" fontId="6" fillId="0" borderId="10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center" vertical="center" wrapText="1"/>
      <protection/>
    </xf>
    <xf numFmtId="0" fontId="6" fillId="0" borderId="17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right" vertical="top" wrapText="1"/>
      <protection/>
    </xf>
    <xf numFmtId="0" fontId="8" fillId="0" borderId="10" xfId="61" applyFont="1" applyBorder="1" applyAlignment="1" applyProtection="1">
      <alignment vertical="top" wrapText="1"/>
      <protection/>
    </xf>
    <xf numFmtId="0" fontId="8" fillId="0" borderId="12" xfId="61" applyFont="1" applyBorder="1" applyAlignment="1" applyProtection="1">
      <alignment vertical="top" wrapText="1"/>
      <protection/>
    </xf>
    <xf numFmtId="49" fontId="6" fillId="33" borderId="18" xfId="61" applyNumberFormat="1" applyFont="1" applyFill="1" applyBorder="1" applyAlignment="1" applyProtection="1">
      <alignment horizontal="right" vertical="top" wrapText="1"/>
      <protection/>
    </xf>
    <xf numFmtId="0" fontId="4" fillId="33" borderId="30" xfId="0" applyFont="1" applyFill="1" applyBorder="1" applyAlignment="1" applyProtection="1">
      <alignment vertical="top" wrapText="1"/>
      <protection/>
    </xf>
    <xf numFmtId="0" fontId="4" fillId="33" borderId="31" xfId="0" applyFont="1" applyFill="1" applyBorder="1" applyAlignment="1" applyProtection="1">
      <alignment vertical="top" wrapText="1"/>
      <protection/>
    </xf>
    <xf numFmtId="0" fontId="17" fillId="37" borderId="29" xfId="61" applyFont="1" applyFill="1" applyBorder="1" applyAlignment="1" applyProtection="1">
      <alignment vertical="top" wrapText="1"/>
      <protection/>
    </xf>
    <xf numFmtId="0" fontId="8" fillId="0" borderId="10" xfId="6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 wrapText="1"/>
      <protection/>
    </xf>
    <xf numFmtId="0" fontId="4" fillId="33" borderId="23" xfId="0" applyFont="1" applyFill="1" applyBorder="1" applyAlignment="1" applyProtection="1">
      <alignment vertical="top" wrapText="1"/>
      <protection/>
    </xf>
    <xf numFmtId="0" fontId="4" fillId="33" borderId="32" xfId="0" applyFont="1" applyFill="1" applyBorder="1" applyAlignment="1" applyProtection="1">
      <alignment vertical="top" wrapText="1"/>
      <protection/>
    </xf>
    <xf numFmtId="0" fontId="4" fillId="33" borderId="33" xfId="0" applyFont="1" applyFill="1" applyBorder="1" applyAlignment="1" applyProtection="1">
      <alignment vertical="top" wrapText="1"/>
      <protection/>
    </xf>
    <xf numFmtId="49" fontId="4" fillId="0" borderId="10" xfId="61" applyNumberFormat="1" applyFont="1" applyBorder="1" applyAlignment="1" applyProtection="1">
      <alignment horizontal="right" vertical="top" wrapText="1"/>
      <protection/>
    </xf>
    <xf numFmtId="1" fontId="4" fillId="0" borderId="10" xfId="61" applyNumberFormat="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/>
      <protection/>
    </xf>
    <xf numFmtId="49" fontId="4" fillId="0" borderId="10" xfId="61" applyNumberFormat="1" applyFont="1" applyFill="1" applyBorder="1" applyAlignment="1" applyProtection="1">
      <alignment horizontal="right" vertical="top" wrapText="1"/>
      <protection/>
    </xf>
    <xf numFmtId="1" fontId="5" fillId="0" borderId="10" xfId="61" applyNumberFormat="1" applyFont="1" applyBorder="1" applyAlignment="1" applyProtection="1">
      <alignment horizontal="right" vertical="top" wrapText="1"/>
      <protection/>
    </xf>
    <xf numFmtId="1" fontId="7" fillId="0" borderId="12" xfId="61" applyNumberFormat="1" applyFont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49" fontId="5" fillId="0" borderId="10" xfId="61" applyNumberFormat="1" applyFont="1" applyBorder="1" applyAlignment="1" applyProtection="1">
      <alignment horizontal="right" vertical="top" wrapText="1"/>
      <protection/>
    </xf>
    <xf numFmtId="49" fontId="5" fillId="0" borderId="10" xfId="61" applyNumberFormat="1" applyFont="1" applyFill="1" applyBorder="1" applyAlignment="1" applyProtection="1">
      <alignment horizontal="right" vertical="top" wrapText="1"/>
      <protection/>
    </xf>
    <xf numFmtId="1" fontId="17" fillId="37" borderId="10" xfId="61" applyNumberFormat="1" applyFont="1" applyFill="1" applyBorder="1" applyAlignment="1" applyProtection="1">
      <alignment vertical="top" wrapText="1"/>
      <protection/>
    </xf>
    <xf numFmtId="1" fontId="8" fillId="0" borderId="10" xfId="61" applyNumberFormat="1" applyFont="1" applyBorder="1" applyAlignment="1" applyProtection="1">
      <alignment vertical="top" wrapText="1"/>
      <protection/>
    </xf>
    <xf numFmtId="1" fontId="17" fillId="37" borderId="10" xfId="61" applyNumberFormat="1" applyFont="1" applyFill="1" applyBorder="1" applyAlignment="1" applyProtection="1">
      <alignment vertical="top"/>
      <protection/>
    </xf>
    <xf numFmtId="1" fontId="3" fillId="0" borderId="18" xfId="61" applyNumberFormat="1" applyFont="1" applyBorder="1" applyAlignment="1" applyProtection="1">
      <alignment horizontal="right" vertical="top" wrapText="1"/>
      <protection/>
    </xf>
    <xf numFmtId="1" fontId="4" fillId="0" borderId="30" xfId="0" applyNumberFormat="1" applyFont="1" applyBorder="1" applyAlignment="1" applyProtection="1">
      <alignment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3" fillId="0" borderId="10" xfId="61" applyNumberFormat="1" applyFont="1" applyBorder="1" applyAlignment="1" applyProtection="1">
      <alignment horizontal="right" vertical="top" wrapText="1"/>
      <protection/>
    </xf>
    <xf numFmtId="1" fontId="6" fillId="0" borderId="18" xfId="61" applyNumberFormat="1" applyFont="1" applyBorder="1" applyAlignment="1" applyProtection="1">
      <alignment horizontal="right" vertical="top" wrapText="1"/>
      <protection/>
    </xf>
    <xf numFmtId="0" fontId="17" fillId="37" borderId="10" xfId="0" applyFont="1" applyFill="1" applyBorder="1" applyAlignment="1" applyProtection="1">
      <alignment vertical="top"/>
      <protection/>
    </xf>
    <xf numFmtId="49" fontId="4" fillId="0" borderId="12" xfId="61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49" fontId="17" fillId="37" borderId="10" xfId="61" applyNumberFormat="1" applyFont="1" applyFill="1" applyBorder="1" applyAlignment="1" applyProtection="1">
      <alignment vertical="top"/>
      <protection/>
    </xf>
    <xf numFmtId="0" fontId="17" fillId="37" borderId="29" xfId="61" applyNumberFormat="1" applyFont="1" applyFill="1" applyBorder="1" applyAlignment="1" applyProtection="1">
      <alignment vertical="top" wrapText="1"/>
      <protection/>
    </xf>
    <xf numFmtId="49" fontId="3" fillId="0" borderId="10" xfId="61" applyNumberFormat="1" applyFont="1" applyFill="1" applyBorder="1" applyAlignment="1" applyProtection="1">
      <alignment horizontal="right" vertical="top" wrapText="1"/>
      <protection/>
    </xf>
    <xf numFmtId="1" fontId="6" fillId="0" borderId="10" xfId="61" applyNumberFormat="1" applyFont="1" applyBorder="1" applyAlignment="1" applyProtection="1">
      <alignment horizontal="right" vertical="top" wrapText="1"/>
      <protection/>
    </xf>
    <xf numFmtId="1" fontId="8" fillId="0" borderId="10" xfId="61" applyNumberFormat="1" applyFont="1" applyBorder="1" applyAlignment="1" applyProtection="1">
      <alignment horizontal="right" vertical="top" wrapText="1"/>
      <protection/>
    </xf>
    <xf numFmtId="1" fontId="5" fillId="0" borderId="13" xfId="61" applyNumberFormat="1" applyFont="1" applyBorder="1" applyAlignment="1" applyProtection="1">
      <alignment horizontal="right" vertical="top" wrapText="1"/>
      <protection/>
    </xf>
    <xf numFmtId="1" fontId="4" fillId="0" borderId="18" xfId="61" applyNumberFormat="1" applyFont="1" applyBorder="1" applyAlignment="1" applyProtection="1">
      <alignment horizontal="right" vertical="top" wrapText="1"/>
      <protection/>
    </xf>
    <xf numFmtId="1" fontId="8" fillId="0" borderId="30" xfId="61" applyNumberFormat="1" applyFont="1" applyBorder="1" applyAlignment="1" applyProtection="1">
      <alignment vertical="top" wrapText="1"/>
      <protection/>
    </xf>
    <xf numFmtId="1" fontId="8" fillId="0" borderId="31" xfId="61" applyNumberFormat="1" applyFont="1" applyBorder="1" applyAlignment="1" applyProtection="1">
      <alignment vertical="top" wrapText="1"/>
      <protection/>
    </xf>
    <xf numFmtId="1" fontId="4" fillId="0" borderId="23" xfId="61" applyNumberFormat="1" applyFont="1" applyBorder="1" applyAlignment="1" applyProtection="1">
      <alignment horizontal="right" vertical="top" wrapText="1"/>
      <protection/>
    </xf>
    <xf numFmtId="1" fontId="8" fillId="0" borderId="32" xfId="61" applyNumberFormat="1" applyFont="1" applyBorder="1" applyAlignment="1" applyProtection="1">
      <alignment vertical="top" wrapText="1"/>
      <protection/>
    </xf>
    <xf numFmtId="1" fontId="8" fillId="0" borderId="33" xfId="61" applyNumberFormat="1" applyFont="1" applyBorder="1" applyAlignment="1" applyProtection="1">
      <alignment vertical="top" wrapText="1"/>
      <protection/>
    </xf>
    <xf numFmtId="1" fontId="5" fillId="0" borderId="11" xfId="61" applyNumberFormat="1" applyFont="1" applyBorder="1" applyAlignment="1" applyProtection="1">
      <alignment horizontal="right" vertical="top" wrapText="1"/>
      <protection/>
    </xf>
    <xf numFmtId="1" fontId="5" fillId="33" borderId="10" xfId="61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7" xfId="0" applyNumberFormat="1" applyFont="1" applyBorder="1" applyAlignment="1" applyProtection="1">
      <alignment vertical="top" wrapText="1"/>
      <protection/>
    </xf>
    <xf numFmtId="1" fontId="4" fillId="33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17" xfId="0" applyNumberFormat="1" applyFont="1" applyBorder="1" applyAlignment="1" applyProtection="1">
      <alignment vertical="top"/>
      <protection/>
    </xf>
    <xf numFmtId="49" fontId="3" fillId="0" borderId="10" xfId="61" applyNumberFormat="1" applyFont="1" applyBorder="1" applyAlignment="1" applyProtection="1">
      <alignment horizontal="right" vertical="top" wrapText="1"/>
      <protection/>
    </xf>
    <xf numFmtId="49" fontId="3" fillId="0" borderId="36" xfId="61" applyNumberFormat="1" applyFont="1" applyBorder="1" applyAlignment="1" applyProtection="1">
      <alignment horizontal="right" vertical="top" wrapText="1"/>
      <protection/>
    </xf>
    <xf numFmtId="1" fontId="3" fillId="0" borderId="36" xfId="61" applyNumberFormat="1" applyFont="1" applyBorder="1" applyAlignment="1" applyProtection="1">
      <alignment horizontal="right" vertical="top" wrapText="1"/>
      <protection/>
    </xf>
    <xf numFmtId="0" fontId="4" fillId="0" borderId="0" xfId="61" applyFont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/>
      <protection/>
    </xf>
    <xf numFmtId="0" fontId="9" fillId="0" borderId="10" xfId="63" applyFont="1" applyBorder="1" applyAlignment="1" applyProtection="1">
      <alignment horizontal="center" vertical="center" wrapText="1"/>
      <protection/>
    </xf>
    <xf numFmtId="0" fontId="9" fillId="0" borderId="16" xfId="63" applyFont="1" applyBorder="1" applyAlignment="1" applyProtection="1">
      <alignment horizontal="center" vertical="center" wrapText="1"/>
      <protection/>
    </xf>
    <xf numFmtId="0" fontId="9" fillId="0" borderId="12" xfId="63" applyFont="1" applyBorder="1" applyAlignment="1" applyProtection="1">
      <alignment horizontal="center" vertical="center" wrapText="1"/>
      <protection/>
    </xf>
    <xf numFmtId="0" fontId="9" fillId="0" borderId="11" xfId="63" applyFont="1" applyBorder="1" applyAlignment="1" applyProtection="1">
      <alignment horizontal="center" vertical="center" wrapText="1"/>
      <protection/>
    </xf>
    <xf numFmtId="0" fontId="11" fillId="0" borderId="10" xfId="63" applyFont="1" applyBorder="1" applyAlignment="1" applyProtection="1">
      <alignment vertical="center" wrapText="1"/>
      <protection/>
    </xf>
    <xf numFmtId="0" fontId="10" fillId="0" borderId="10" xfId="63" applyFont="1" applyFill="1" applyBorder="1" applyProtection="1">
      <alignment/>
      <protection/>
    </xf>
    <xf numFmtId="0" fontId="10" fillId="0" borderId="10" xfId="63" applyFont="1" applyBorder="1" applyAlignment="1" applyProtection="1">
      <alignment vertical="center" wrapText="1"/>
      <protection/>
    </xf>
    <xf numFmtId="3" fontId="10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Fill="1" applyBorder="1" applyAlignment="1" applyProtection="1">
      <alignment vertical="center" wrapText="1"/>
      <protection/>
    </xf>
    <xf numFmtId="0" fontId="11" fillId="0" borderId="10" xfId="63" applyFont="1" applyBorder="1" applyAlignment="1" applyProtection="1">
      <alignment horizontal="right" vertical="center" wrapText="1"/>
      <protection/>
    </xf>
    <xf numFmtId="0" fontId="10" fillId="0" borderId="10" xfId="63" applyFont="1" applyBorder="1" applyAlignment="1" applyProtection="1">
      <alignment horizontal="left" vertical="center" wrapText="1"/>
      <protection/>
    </xf>
    <xf numFmtId="3" fontId="11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Border="1" applyAlignment="1" applyProtection="1">
      <alignment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wrapText="1"/>
      <protection/>
    </xf>
    <xf numFmtId="0" fontId="12" fillId="0" borderId="10" xfId="63" applyFont="1" applyBorder="1" applyAlignment="1" applyProtection="1">
      <alignment vertical="center" wrapText="1"/>
      <protection/>
    </xf>
    <xf numFmtId="0" fontId="10" fillId="0" borderId="29" xfId="63" applyFont="1" applyBorder="1" applyAlignment="1" applyProtection="1">
      <alignment vertical="center" wrapText="1"/>
      <protection/>
    </xf>
    <xf numFmtId="49" fontId="10" fillId="0" borderId="16" xfId="63" applyNumberFormat="1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0" fontId="9" fillId="0" borderId="12" xfId="63" applyFont="1" applyBorder="1" applyAlignment="1" applyProtection="1">
      <alignment vertical="center" wrapText="1"/>
      <protection/>
    </xf>
    <xf numFmtId="0" fontId="13" fillId="0" borderId="10" xfId="63" applyFont="1" applyBorder="1" applyAlignment="1" applyProtection="1">
      <alignment vertical="center" wrapText="1"/>
      <protection/>
    </xf>
    <xf numFmtId="0" fontId="10" fillId="0" borderId="0" xfId="63" applyFont="1" applyBorder="1" applyAlignment="1" applyProtection="1">
      <alignment wrapText="1"/>
      <protection/>
    </xf>
    <xf numFmtId="1" fontId="10" fillId="0" borderId="10" xfId="63" applyNumberFormat="1" applyFont="1" applyBorder="1" applyAlignment="1" applyProtection="1">
      <alignment vertical="center"/>
      <protection/>
    </xf>
    <xf numFmtId="1" fontId="8" fillId="38" borderId="17" xfId="61" applyNumberFormat="1" applyFont="1" applyFill="1" applyBorder="1" applyAlignment="1" applyProtection="1">
      <alignment vertical="top" wrapText="1"/>
      <protection locked="0"/>
    </xf>
    <xf numFmtId="1" fontId="8" fillId="38" borderId="12" xfId="61" applyNumberFormat="1" applyFont="1" applyFill="1" applyBorder="1" applyAlignment="1" applyProtection="1">
      <alignment vertical="top" wrapText="1"/>
      <protection locked="0"/>
    </xf>
    <xf numFmtId="0" fontId="10" fillId="0" borderId="0" xfId="62" applyFont="1" applyAlignment="1" applyProtection="1">
      <alignment wrapText="1"/>
      <protection locked="0"/>
    </xf>
    <xf numFmtId="0" fontId="10" fillId="0" borderId="0" xfId="62" applyFont="1" applyFill="1" applyAlignment="1" applyProtection="1">
      <alignment wrapText="1"/>
      <protection locked="0"/>
    </xf>
    <xf numFmtId="0" fontId="9" fillId="0" borderId="0" xfId="62" applyFont="1" applyBorder="1" applyAlignment="1" applyProtection="1">
      <alignment horizontal="centerContinuous" vertical="center" wrapText="1"/>
      <protection locked="0"/>
    </xf>
    <xf numFmtId="0" fontId="9" fillId="0" borderId="0" xfId="62" applyFont="1" applyFill="1" applyBorder="1" applyAlignment="1" applyProtection="1">
      <alignment horizontal="centerContinuous" vertical="center" wrapText="1"/>
      <protection locked="0"/>
    </xf>
    <xf numFmtId="1" fontId="10" fillId="0" borderId="0" xfId="62" applyNumberFormat="1" applyFont="1" applyBorder="1" applyAlignment="1" applyProtection="1">
      <alignment wrapText="1"/>
      <protection/>
    </xf>
    <xf numFmtId="0" fontId="10" fillId="0" borderId="0" xfId="62" applyFont="1" applyAlignment="1" applyProtection="1">
      <alignment horizontal="centerContinuous" wrapText="1"/>
      <protection/>
    </xf>
    <xf numFmtId="0" fontId="10" fillId="0" borderId="0" xfId="62" applyFont="1" applyAlignment="1" applyProtection="1">
      <alignment horizontal="center" wrapText="1"/>
      <protection/>
    </xf>
    <xf numFmtId="0" fontId="9" fillId="0" borderId="0" xfId="62" applyFont="1" applyAlignment="1" applyProtection="1">
      <alignment wrapText="1"/>
      <protection/>
    </xf>
    <xf numFmtId="0" fontId="9" fillId="0" borderId="10" xfId="62" applyFont="1" applyBorder="1" applyAlignment="1" applyProtection="1">
      <alignment horizontal="center" vertical="center" wrapText="1"/>
      <protection/>
    </xf>
    <xf numFmtId="14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horizontal="center" wrapText="1"/>
      <protection/>
    </xf>
    <xf numFmtId="49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1" fillId="0" borderId="10" xfId="62" applyFont="1" applyBorder="1" applyAlignment="1" applyProtection="1">
      <alignment wrapText="1"/>
      <protection/>
    </xf>
    <xf numFmtId="49" fontId="11" fillId="0" borderId="10" xfId="62" applyNumberFormat="1" applyFont="1" applyBorder="1" applyAlignment="1" applyProtection="1">
      <alignment wrapText="1"/>
      <protection/>
    </xf>
    <xf numFmtId="0" fontId="10" fillId="0" borderId="10" xfId="62" applyFont="1" applyBorder="1" applyAlignment="1" applyProtection="1">
      <alignment wrapText="1"/>
      <protection/>
    </xf>
    <xf numFmtId="49" fontId="10" fillId="0" borderId="10" xfId="62" applyNumberFormat="1" applyFont="1" applyBorder="1" applyAlignment="1" applyProtection="1">
      <alignment horizontal="center" wrapText="1"/>
      <protection/>
    </xf>
    <xf numFmtId="0" fontId="10" fillId="0" borderId="10" xfId="62" applyFont="1" applyFill="1" applyBorder="1" applyAlignment="1" applyProtection="1">
      <alignment wrapText="1"/>
      <protection/>
    </xf>
    <xf numFmtId="49" fontId="10" fillId="0" borderId="10" xfId="62" applyNumberFormat="1" applyFont="1" applyFill="1" applyBorder="1" applyAlignment="1" applyProtection="1">
      <alignment horizontal="center" wrapText="1"/>
      <protection/>
    </xf>
    <xf numFmtId="0" fontId="9" fillId="0" borderId="10" xfId="62" applyFont="1" applyBorder="1" applyAlignment="1" applyProtection="1">
      <alignment horizontal="right" wrapText="1"/>
      <protection/>
    </xf>
    <xf numFmtId="49" fontId="9" fillId="0" borderId="10" xfId="62" applyNumberFormat="1" applyFont="1" applyBorder="1" applyAlignment="1" applyProtection="1">
      <alignment horizontal="center" wrapText="1"/>
      <protection/>
    </xf>
    <xf numFmtId="49" fontId="11" fillId="0" borderId="10" xfId="62" applyNumberFormat="1" applyFont="1" applyBorder="1" applyAlignment="1" applyProtection="1">
      <alignment horizontal="center" wrapText="1"/>
      <protection/>
    </xf>
    <xf numFmtId="1" fontId="10" fillId="0" borderId="10" xfId="62" applyNumberFormat="1" applyFont="1" applyFill="1" applyBorder="1" applyAlignment="1" applyProtection="1">
      <alignment wrapText="1"/>
      <protection/>
    </xf>
    <xf numFmtId="0" fontId="9" fillId="0" borderId="10" xfId="62" applyFont="1" applyBorder="1" applyAlignment="1" applyProtection="1">
      <alignment wrapText="1"/>
      <protection/>
    </xf>
    <xf numFmtId="49" fontId="10" fillId="0" borderId="0" xfId="62" applyNumberFormat="1" applyFont="1" applyBorder="1" applyAlignment="1" applyProtection="1">
      <alignment wrapText="1"/>
      <protection/>
    </xf>
    <xf numFmtId="1" fontId="10" fillId="0" borderId="0" xfId="62" applyNumberFormat="1" applyFont="1" applyFill="1" applyBorder="1" applyAlignment="1" applyProtection="1">
      <alignment wrapText="1"/>
      <protection/>
    </xf>
    <xf numFmtId="0" fontId="9" fillId="0" borderId="0" xfId="62" applyFont="1" applyAlignment="1" applyProtection="1">
      <alignment horizontal="center"/>
      <protection/>
    </xf>
    <xf numFmtId="1" fontId="10" fillId="0" borderId="10" xfId="64" applyNumberFormat="1" applyFont="1" applyFill="1" applyBorder="1" applyAlignment="1" applyProtection="1">
      <alignment vertical="center"/>
      <protection/>
    </xf>
    <xf numFmtId="1" fontId="10" fillId="0" borderId="12" xfId="64" applyNumberFormat="1" applyFont="1" applyFill="1" applyBorder="1" applyAlignment="1" applyProtection="1">
      <alignment vertical="center"/>
      <protection/>
    </xf>
    <xf numFmtId="0" fontId="9" fillId="0" borderId="0" xfId="64" applyFont="1" applyBorder="1" applyAlignment="1" applyProtection="1">
      <alignment vertical="center" wrapText="1"/>
      <protection locked="0"/>
    </xf>
    <xf numFmtId="49" fontId="9" fillId="0" borderId="0" xfId="64" applyNumberFormat="1" applyFont="1" applyBorder="1" applyAlignment="1" applyProtection="1">
      <alignment horizontal="center" vertical="center" wrapText="1"/>
      <protection locked="0"/>
    </xf>
    <xf numFmtId="0" fontId="10" fillId="0" borderId="0" xfId="64" applyFont="1" applyBorder="1" applyProtection="1">
      <alignment/>
      <protection locked="0"/>
    </xf>
    <xf numFmtId="0" fontId="10" fillId="0" borderId="0" xfId="60" applyFont="1" applyProtection="1">
      <alignment/>
      <protection locked="0"/>
    </xf>
    <xf numFmtId="0" fontId="9" fillId="0" borderId="0" xfId="59" applyFont="1" applyAlignment="1" applyProtection="1">
      <alignment horizontal="centerContinuous"/>
      <protection locked="0"/>
    </xf>
    <xf numFmtId="0" fontId="10" fillId="0" borderId="0" xfId="59" applyFont="1" applyProtection="1">
      <alignment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9" fillId="0" borderId="0" xfId="59" applyFont="1" applyProtection="1">
      <alignment/>
      <protection locked="0"/>
    </xf>
    <xf numFmtId="0" fontId="10" fillId="0" borderId="0" xfId="59" applyFont="1" applyAlignment="1" applyProtection="1">
      <alignment/>
      <protection locked="0"/>
    </xf>
    <xf numFmtId="0" fontId="9" fillId="0" borderId="0" xfId="59" applyFont="1" applyBorder="1" applyAlignment="1" applyProtection="1">
      <alignment horizontal="centerContinuous"/>
      <protection locked="0"/>
    </xf>
    <xf numFmtId="0" fontId="9" fillId="0" borderId="10" xfId="59" applyFont="1" applyBorder="1" applyAlignment="1" applyProtection="1">
      <alignment horizontal="centerContinuous" vertical="center" wrapText="1"/>
      <protection/>
    </xf>
    <xf numFmtId="0" fontId="9" fillId="0" borderId="10" xfId="59" applyFont="1" applyBorder="1" applyAlignment="1" applyProtection="1">
      <alignment horizontal="center" vertical="center" wrapText="1"/>
      <protection/>
    </xf>
    <xf numFmtId="49" fontId="9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Alignment="1" applyProtection="1">
      <alignment horizontal="centerContinuous"/>
      <protection/>
    </xf>
    <xf numFmtId="0" fontId="9" fillId="0" borderId="10" xfId="59" applyFont="1" applyBorder="1" applyAlignment="1" applyProtection="1">
      <alignment horizontal="center"/>
      <protection/>
    </xf>
    <xf numFmtId="0" fontId="9" fillId="0" borderId="10" xfId="59" applyFont="1" applyBorder="1" applyAlignment="1" applyProtection="1">
      <alignment wrapText="1"/>
      <protection/>
    </xf>
    <xf numFmtId="0" fontId="9" fillId="0" borderId="10" xfId="59" applyFont="1" applyBorder="1" applyAlignment="1" applyProtection="1">
      <alignment vertical="justify" wrapText="1"/>
      <protection/>
    </xf>
    <xf numFmtId="49" fontId="9" fillId="33" borderId="10" xfId="59" applyNumberFormat="1" applyFont="1" applyFill="1" applyBorder="1" applyAlignment="1" applyProtection="1">
      <alignment vertical="justify" wrapText="1"/>
      <protection/>
    </xf>
    <xf numFmtId="0" fontId="10" fillId="33" borderId="10" xfId="59" applyFont="1" applyFill="1" applyBorder="1" applyAlignment="1" applyProtection="1">
      <alignment horizontal="left" vertical="center" wrapText="1"/>
      <protection/>
    </xf>
    <xf numFmtId="0" fontId="10" fillId="0" borderId="10" xfId="59" applyFont="1" applyBorder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right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Protection="1">
      <alignment/>
      <protection/>
    </xf>
    <xf numFmtId="0" fontId="9" fillId="0" borderId="10" xfId="59" applyFont="1" applyBorder="1" applyAlignment="1" applyProtection="1">
      <alignment horizontal="left"/>
      <protection/>
    </xf>
    <xf numFmtId="0" fontId="9" fillId="0" borderId="10" xfId="59" applyFont="1" applyBorder="1" applyAlignment="1" applyProtection="1">
      <alignment vertical="top" wrapText="1"/>
      <protection/>
    </xf>
    <xf numFmtId="0" fontId="9" fillId="0" borderId="10" xfId="59" applyFont="1" applyBorder="1" applyAlignment="1" applyProtection="1">
      <alignment horizontal="left" vertical="center" wrapText="1"/>
      <protection/>
    </xf>
    <xf numFmtId="0" fontId="10" fillId="0" borderId="10" xfId="59" applyFont="1" applyBorder="1" applyAlignment="1" applyProtection="1">
      <alignment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1" fillId="0" borderId="13" xfId="59" applyNumberFormat="1" applyFont="1" applyBorder="1" applyAlignment="1" applyProtection="1">
      <alignment horizontal="center" vertical="center" wrapText="1"/>
      <protection/>
    </xf>
    <xf numFmtId="0" fontId="9" fillId="0" borderId="12" xfId="59" applyFont="1" applyBorder="1" applyAlignment="1" applyProtection="1">
      <alignment vertical="justify" wrapText="1"/>
      <protection/>
    </xf>
    <xf numFmtId="49" fontId="10" fillId="33" borderId="12" xfId="59" applyNumberFormat="1" applyFont="1" applyFill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vertical="justify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vertical="justify"/>
      <protection/>
    </xf>
    <xf numFmtId="1" fontId="10" fillId="33" borderId="16" xfId="59" applyNumberFormat="1" applyFont="1" applyFill="1" applyBorder="1" applyAlignment="1" applyProtection="1">
      <alignment horizontal="center" vertical="center" wrapText="1"/>
      <protection/>
    </xf>
    <xf numFmtId="1" fontId="10" fillId="0" borderId="0" xfId="59" applyNumberFormat="1" applyFont="1" applyAlignment="1" applyProtection="1">
      <alignment vertical="center" wrapText="1"/>
      <protection locked="0"/>
    </xf>
    <xf numFmtId="1" fontId="10" fillId="0" borderId="0" xfId="59" applyNumberFormat="1" applyFont="1" applyAlignment="1" applyProtection="1">
      <alignment horizontal="left" vertical="center" wrapText="1"/>
      <protection locked="0"/>
    </xf>
    <xf numFmtId="0" fontId="10" fillId="0" borderId="0" xfId="56" applyFont="1" applyAlignment="1" applyProtection="1">
      <alignment horizontal="left" vertical="center" wrapText="1"/>
      <protection locked="0"/>
    </xf>
    <xf numFmtId="49" fontId="10" fillId="0" borderId="0" xfId="56" applyNumberFormat="1" applyFont="1" applyAlignment="1" applyProtection="1">
      <alignment horizontal="left" vertical="center" wrapText="1"/>
      <protection locked="0"/>
    </xf>
    <xf numFmtId="0" fontId="10" fillId="0" borderId="0" xfId="56" applyFont="1" applyProtection="1">
      <alignment/>
      <protection locked="0"/>
    </xf>
    <xf numFmtId="49" fontId="10" fillId="0" borderId="0" xfId="60" applyNumberFormat="1" applyFont="1" applyProtection="1">
      <alignment/>
      <protection locked="0"/>
    </xf>
    <xf numFmtId="0" fontId="9" fillId="0" borderId="12" xfId="56" applyFont="1" applyBorder="1" applyAlignment="1" applyProtection="1">
      <alignment horizontal="centerContinuous" vertical="center" wrapText="1"/>
      <protection/>
    </xf>
    <xf numFmtId="49" fontId="9" fillId="0" borderId="13" xfId="56" applyNumberFormat="1" applyFont="1" applyBorder="1" applyAlignment="1" applyProtection="1">
      <alignment horizontal="center" vertical="center" wrapText="1"/>
      <protection/>
    </xf>
    <xf numFmtId="1" fontId="9" fillId="0" borderId="16" xfId="56" applyNumberFormat="1" applyFont="1" applyBorder="1" applyAlignment="1" applyProtection="1">
      <alignment horizontal="centerContinuous" vertical="center" wrapText="1"/>
      <protection/>
    </xf>
    <xf numFmtId="49" fontId="9" fillId="0" borderId="11" xfId="56" applyNumberFormat="1" applyFont="1" applyBorder="1" applyAlignment="1" applyProtection="1">
      <alignment horizontal="center" vertical="center" wrapText="1"/>
      <protection/>
    </xf>
    <xf numFmtId="0" fontId="9" fillId="0" borderId="10" xfId="56" applyFont="1" applyBorder="1" applyAlignment="1" applyProtection="1">
      <alignment horizontal="left" vertical="center" wrapText="1"/>
      <protection/>
    </xf>
    <xf numFmtId="49" fontId="11" fillId="0" borderId="10" xfId="56" applyNumberFormat="1" applyFont="1" applyBorder="1" applyAlignment="1" applyProtection="1">
      <alignment horizontal="center" vertical="center" wrapText="1"/>
      <protection/>
    </xf>
    <xf numFmtId="49" fontId="9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>
      <alignment horizontal="left" vertical="center" wrapText="1"/>
      <protection/>
    </xf>
    <xf numFmtId="49" fontId="10" fillId="0" borderId="10" xfId="56" applyNumberFormat="1" applyFont="1" applyBorder="1" applyAlignment="1" applyProtection="1">
      <alignment horizontal="center" vertical="center" wrapText="1"/>
      <protection/>
    </xf>
    <xf numFmtId="0" fontId="11" fillId="0" borderId="10" xfId="56" applyFont="1" applyBorder="1" applyAlignment="1" applyProtection="1">
      <alignment horizontal="right" vertical="center" wrapText="1"/>
      <protection/>
    </xf>
    <xf numFmtId="49" fontId="9" fillId="0" borderId="10" xfId="56" applyNumberFormat="1" applyFont="1" applyBorder="1" applyAlignment="1" applyProtection="1">
      <alignment horizontal="left" vertical="center" wrapText="1"/>
      <protection/>
    </xf>
    <xf numFmtId="0" fontId="9" fillId="0" borderId="0" xfId="56" applyFont="1" applyBorder="1" applyAlignment="1" applyProtection="1">
      <alignment horizontal="left" vertical="center" wrapText="1"/>
      <protection/>
    </xf>
    <xf numFmtId="49" fontId="9" fillId="0" borderId="0" xfId="56" applyNumberFormat="1" applyFont="1" applyBorder="1" applyAlignment="1" applyProtection="1">
      <alignment horizontal="left" vertical="center" wrapText="1"/>
      <protection/>
    </xf>
    <xf numFmtId="0" fontId="10" fillId="0" borderId="0" xfId="56" applyFont="1" applyBorder="1" applyAlignment="1" applyProtection="1">
      <alignment horizontal="right" vertical="center" wrapText="1"/>
      <protection/>
    </xf>
    <xf numFmtId="0" fontId="10" fillId="0" borderId="0" xfId="56" applyFont="1" applyBorder="1" applyAlignment="1" applyProtection="1">
      <alignment horizontal="left" vertical="center" wrapText="1"/>
      <protection/>
    </xf>
    <xf numFmtId="0" fontId="9" fillId="0" borderId="16" xfId="56" applyFont="1" applyBorder="1" applyAlignment="1" applyProtection="1">
      <alignment horizontal="centerContinuous" vertical="center" wrapText="1"/>
      <protection/>
    </xf>
    <xf numFmtId="0" fontId="10" fillId="0" borderId="10" xfId="56" applyFont="1" applyBorder="1" applyAlignment="1" applyProtection="1">
      <alignment horizontal="right"/>
      <protection/>
    </xf>
    <xf numFmtId="0" fontId="10" fillId="0" borderId="10" xfId="56" applyFont="1" applyBorder="1" applyAlignment="1" applyProtection="1">
      <alignment vertical="center" wrapText="1"/>
      <protection/>
    </xf>
    <xf numFmtId="49" fontId="15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 quotePrefix="1">
      <alignment horizontal="left" vertical="center" wrapText="1"/>
      <protection/>
    </xf>
    <xf numFmtId="49" fontId="10" fillId="0" borderId="0" xfId="56" applyNumberFormat="1" applyFont="1" applyBorder="1" applyAlignment="1" applyProtection="1">
      <alignment horizontal="center" vertical="center" wrapText="1"/>
      <protection/>
    </xf>
    <xf numFmtId="49" fontId="9" fillId="0" borderId="0" xfId="56" applyNumberFormat="1" applyFont="1" applyBorder="1" applyAlignment="1" applyProtection="1">
      <alignment horizontal="center" vertical="center" wrapText="1"/>
      <protection/>
    </xf>
    <xf numFmtId="0" fontId="9" fillId="0" borderId="0" xfId="56" applyFont="1" applyBorder="1" applyAlignment="1" applyProtection="1">
      <alignment horizontal="center"/>
      <protection/>
    </xf>
    <xf numFmtId="0" fontId="11" fillId="0" borderId="10" xfId="56" applyFont="1" applyBorder="1" applyAlignment="1" applyProtection="1">
      <alignment horizontal="left" vertical="center" wrapText="1"/>
      <protection/>
    </xf>
    <xf numFmtId="0" fontId="11" fillId="0" borderId="0" xfId="56" applyFont="1" applyBorder="1" applyAlignment="1" applyProtection="1">
      <alignment horizontal="left" vertical="center" wrapText="1"/>
      <protection/>
    </xf>
    <xf numFmtId="49" fontId="11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9" applyNumberFormat="1" applyFont="1" applyBorder="1" applyAlignment="1" applyProtection="1">
      <alignment vertical="justify" wrapText="1"/>
      <protection locked="0"/>
    </xf>
    <xf numFmtId="0" fontId="10" fillId="0" borderId="0" xfId="57" applyFont="1" applyAlignment="1" applyProtection="1">
      <alignment vertical="center" wrapText="1"/>
      <protection locked="0"/>
    </xf>
    <xf numFmtId="49" fontId="10" fillId="0" borderId="0" xfId="57" applyNumberFormat="1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horizontal="centerContinuous" vertical="center" wrapText="1"/>
      <protection locked="0"/>
    </xf>
    <xf numFmtId="0" fontId="9" fillId="0" borderId="0" xfId="57" applyFont="1" applyAlignment="1" applyProtection="1">
      <alignment horizontal="center" vertical="center" wrapText="1"/>
      <protection locked="0"/>
    </xf>
    <xf numFmtId="0" fontId="9" fillId="0" borderId="0" xfId="57" applyFont="1" applyProtection="1">
      <alignment/>
      <protection locked="0"/>
    </xf>
    <xf numFmtId="1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0" xfId="57" applyNumberFormat="1" applyFont="1" applyAlignment="1" applyProtection="1">
      <alignment vertical="center" wrapText="1"/>
      <protection locked="0"/>
    </xf>
    <xf numFmtId="0" fontId="9" fillId="0" borderId="0" xfId="63" applyFont="1" applyBorder="1" applyAlignment="1" applyProtection="1">
      <alignment wrapText="1"/>
      <protection locked="0"/>
    </xf>
    <xf numFmtId="1" fontId="10" fillId="0" borderId="0" xfId="63" applyNumberFormat="1" applyFont="1" applyBorder="1" applyProtection="1">
      <alignment/>
      <protection locked="0"/>
    </xf>
    <xf numFmtId="0" fontId="9" fillId="0" borderId="0" xfId="63" applyFont="1" applyBorder="1" applyAlignment="1" applyProtection="1">
      <alignment horizontal="right" vertical="center" wrapText="1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9" fillId="0" borderId="0" xfId="61" applyFont="1" applyBorder="1" applyAlignment="1" applyProtection="1">
      <alignment horizontal="left" vertical="top" wrapText="1"/>
      <protection locked="0"/>
    </xf>
    <xf numFmtId="1" fontId="4" fillId="0" borderId="10" xfId="58" applyNumberFormat="1" applyFont="1" applyBorder="1" applyAlignment="1">
      <alignment horizontal="right" vertical="center" wrapText="1"/>
      <protection/>
    </xf>
    <xf numFmtId="1" fontId="9" fillId="35" borderId="10" xfId="63" applyNumberFormat="1" applyFont="1" applyFill="1" applyBorder="1" applyAlignment="1" applyProtection="1">
      <alignment vertical="center"/>
      <protection locked="0"/>
    </xf>
    <xf numFmtId="0" fontId="8" fillId="0" borderId="0" xfId="61" applyFont="1" applyBorder="1" applyAlignment="1" applyProtection="1">
      <alignment vertical="top"/>
      <protection locked="0"/>
    </xf>
    <xf numFmtId="49" fontId="6" fillId="0" borderId="0" xfId="61" applyNumberFormat="1" applyFont="1" applyBorder="1" applyAlignment="1" applyProtection="1">
      <alignment vertical="top" wrapText="1"/>
      <protection locked="0"/>
    </xf>
    <xf numFmtId="1" fontId="8" fillId="0" borderId="0" xfId="61" applyNumberFormat="1" applyFont="1" applyBorder="1" applyAlignment="1" applyProtection="1">
      <alignment vertical="top" wrapText="1"/>
      <protection locked="0"/>
    </xf>
    <xf numFmtId="1" fontId="10" fillId="0" borderId="10" xfId="57" applyNumberFormat="1" applyFont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left" vertical="top"/>
      <protection locked="0"/>
    </xf>
    <xf numFmtId="49" fontId="9" fillId="0" borderId="0" xfId="0" applyNumberFormat="1" applyFont="1" applyAlignment="1" applyProtection="1">
      <alignment horizontal="left" vertical="top"/>
      <protection locked="0"/>
    </xf>
    <xf numFmtId="0" fontId="9" fillId="0" borderId="0" xfId="61" applyFont="1" applyFill="1" applyAlignment="1" applyProtection="1">
      <alignment horizontal="right" vertical="top" wrapText="1"/>
      <protection locked="0"/>
    </xf>
    <xf numFmtId="1" fontId="9" fillId="0" borderId="10" xfId="59" applyNumberFormat="1" applyFont="1" applyBorder="1" applyAlignment="1" applyProtection="1">
      <alignment vertical="center" wrapText="1"/>
      <protection/>
    </xf>
    <xf numFmtId="1" fontId="8" fillId="34" borderId="12" xfId="61" applyNumberFormat="1" applyFont="1" applyFill="1" applyBorder="1" applyAlignment="1" applyProtection="1">
      <alignment horizontal="center" vertical="top" wrapText="1"/>
      <protection locked="0"/>
    </xf>
    <xf numFmtId="1" fontId="10" fillId="34" borderId="10" xfId="60" applyNumberFormat="1" applyFont="1" applyFill="1" applyBorder="1" applyAlignment="1" applyProtection="1">
      <alignment horizontal="center"/>
      <protection locked="0"/>
    </xf>
    <xf numFmtId="1" fontId="4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58" applyNumberFormat="1" applyFont="1" applyBorder="1" applyAlignment="1" applyProtection="1">
      <alignment horizontal="right" vertical="center" wrapText="1"/>
      <protection/>
    </xf>
    <xf numFmtId="1" fontId="4" fillId="0" borderId="10" xfId="58" applyNumberFormat="1" applyFont="1" applyFill="1" applyBorder="1" applyAlignment="1" applyProtection="1">
      <alignment horizontal="right" vertical="center" wrapText="1"/>
      <protection/>
    </xf>
    <xf numFmtId="0" fontId="16" fillId="37" borderId="10" xfId="61" applyFont="1" applyFill="1" applyBorder="1" applyAlignment="1" applyProtection="1">
      <alignment horizontal="left" vertical="top" wrapText="1"/>
      <protection/>
    </xf>
    <xf numFmtId="1" fontId="16" fillId="37" borderId="10" xfId="61" applyNumberFormat="1" applyFont="1" applyFill="1" applyBorder="1" applyAlignment="1" applyProtection="1">
      <alignment vertical="top" wrapText="1"/>
      <protection/>
    </xf>
    <xf numFmtId="0" fontId="16" fillId="37" borderId="37" xfId="61" applyFont="1" applyFill="1" applyBorder="1" applyAlignment="1" applyProtection="1">
      <alignment horizontal="left" vertical="top" wrapText="1"/>
      <protection/>
    </xf>
    <xf numFmtId="0" fontId="16" fillId="37" borderId="29" xfId="61" applyFont="1" applyFill="1" applyBorder="1" applyAlignment="1" applyProtection="1">
      <alignment vertical="top" wrapText="1"/>
      <protection/>
    </xf>
    <xf numFmtId="0" fontId="16" fillId="37" borderId="38" xfId="61" applyFont="1" applyFill="1" applyBorder="1" applyAlignment="1" applyProtection="1">
      <alignment vertical="top" wrapText="1"/>
      <protection/>
    </xf>
    <xf numFmtId="49" fontId="16" fillId="37" borderId="36" xfId="61" applyNumberFormat="1" applyFont="1" applyFill="1" applyBorder="1" applyAlignment="1" applyProtection="1">
      <alignment vertical="center" wrapText="1"/>
      <protection/>
    </xf>
    <xf numFmtId="0" fontId="16" fillId="37" borderId="10" xfId="61" applyFont="1" applyFill="1" applyBorder="1" applyAlignment="1" applyProtection="1">
      <alignment vertical="top" wrapText="1"/>
      <protection/>
    </xf>
    <xf numFmtId="0" fontId="3" fillId="0" borderId="0" xfId="58" applyNumberFormat="1" applyFont="1" applyAlignment="1" applyProtection="1">
      <alignment horizontal="center" vertical="center" wrapText="1"/>
      <protection locked="0"/>
    </xf>
    <xf numFmtId="0" fontId="3" fillId="0" borderId="0" xfId="58" applyFont="1" applyProtection="1">
      <alignment/>
      <protection locked="0"/>
    </xf>
    <xf numFmtId="49" fontId="3" fillId="0" borderId="0" xfId="58" applyNumberFormat="1" applyFont="1" applyProtection="1">
      <alignment/>
      <protection locked="0"/>
    </xf>
    <xf numFmtId="0" fontId="9" fillId="0" borderId="0" xfId="64" applyFont="1" applyBorder="1" applyAlignment="1" applyProtection="1">
      <alignment horizontal="left" wrapText="1"/>
      <protection locked="0"/>
    </xf>
    <xf numFmtId="0" fontId="10" fillId="0" borderId="10" xfId="59" applyFont="1" applyBorder="1" applyAlignment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/>
      <protection/>
    </xf>
    <xf numFmtId="1" fontId="10" fillId="34" borderId="10" xfId="59" applyNumberFormat="1" applyFont="1" applyFill="1" applyBorder="1" applyAlignment="1" applyProtection="1">
      <alignment vertical="center"/>
      <protection locked="0"/>
    </xf>
    <xf numFmtId="1" fontId="10" fillId="34" borderId="10" xfId="59" applyNumberFormat="1" applyFont="1" applyFill="1" applyBorder="1" applyAlignment="1" applyProtection="1">
      <alignment horizontal="center" vertical="center"/>
      <protection locked="0"/>
    </xf>
    <xf numFmtId="0" fontId="9" fillId="0" borderId="0" xfId="57" applyFont="1" applyAlignment="1" applyProtection="1">
      <alignment horizontal="left" vertical="center" wrapText="1"/>
      <protection locked="0"/>
    </xf>
    <xf numFmtId="3" fontId="9" fillId="0" borderId="16" xfId="63" applyNumberFormat="1" applyFont="1" applyFill="1" applyBorder="1" applyAlignment="1" applyProtection="1">
      <alignment vertical="center"/>
      <protection/>
    </xf>
    <xf numFmtId="0" fontId="8" fillId="0" borderId="10" xfId="61" applyFont="1" applyBorder="1" applyAlignment="1" applyProtection="1">
      <alignment vertical="top"/>
      <protection locked="0"/>
    </xf>
    <xf numFmtId="0" fontId="6" fillId="0" borderId="10" xfId="61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centerContinuous"/>
      <protection/>
    </xf>
    <xf numFmtId="0" fontId="10" fillId="0" borderId="35" xfId="63" applyFont="1" applyBorder="1" applyAlignment="1" applyProtection="1">
      <alignment horizontal="centerContinuous"/>
      <protection/>
    </xf>
    <xf numFmtId="0" fontId="10" fillId="0" borderId="0" xfId="63" applyFont="1" applyAlignment="1" applyProtection="1">
      <alignment horizontal="centerContinuous" wrapText="1"/>
      <protection/>
    </xf>
    <xf numFmtId="0" fontId="9" fillId="0" borderId="0" xfId="61" applyFont="1" applyBorder="1" applyAlignment="1" applyProtection="1">
      <alignment vertical="top" wrapText="1"/>
      <protection/>
    </xf>
    <xf numFmtId="0" fontId="9" fillId="0" borderId="0" xfId="62" applyFont="1" applyBorder="1" applyAlignment="1" applyProtection="1">
      <alignment horizontal="centerContinuous" vertical="center" wrapText="1"/>
      <protection/>
    </xf>
    <xf numFmtId="0" fontId="9" fillId="0" borderId="0" xfId="62" applyFont="1" applyFill="1" applyBorder="1" applyAlignment="1" applyProtection="1">
      <alignment horizontal="centerContinuous" vertical="center" wrapText="1"/>
      <protection/>
    </xf>
    <xf numFmtId="0" fontId="9" fillId="0" borderId="0" xfId="61" applyFont="1" applyBorder="1" applyAlignment="1" applyProtection="1">
      <alignment horizontal="left" vertical="top"/>
      <protection/>
    </xf>
    <xf numFmtId="0" fontId="9" fillId="0" borderId="0" xfId="61" applyFont="1" applyBorder="1" applyAlignment="1" applyProtection="1">
      <alignment vertical="top"/>
      <protection/>
    </xf>
    <xf numFmtId="0" fontId="9" fillId="0" borderId="0" xfId="61" applyFont="1" applyFill="1" applyBorder="1" applyAlignment="1" applyProtection="1">
      <alignment vertical="top" wrapText="1"/>
      <protection/>
    </xf>
    <xf numFmtId="0" fontId="9" fillId="0" borderId="0" xfId="62" applyFont="1" applyFill="1" applyBorder="1" applyAlignment="1" applyProtection="1">
      <alignment horizontal="right" vertical="center" wrapText="1"/>
      <protection/>
    </xf>
    <xf numFmtId="0" fontId="9" fillId="0" borderId="0" xfId="64" applyFont="1" applyAlignment="1" applyProtection="1">
      <alignment horizontal="centerContinuous" wrapText="1"/>
      <protection/>
    </xf>
    <xf numFmtId="49" fontId="9" fillId="0" borderId="0" xfId="64" applyNumberFormat="1" applyFont="1" applyAlignment="1" applyProtection="1">
      <alignment horizontal="center" wrapText="1"/>
      <protection/>
    </xf>
    <xf numFmtId="0" fontId="9" fillId="0" borderId="0" xfId="64" applyFont="1" applyAlignment="1" applyProtection="1">
      <alignment horizontal="centerContinuous"/>
      <protection/>
    </xf>
    <xf numFmtId="0" fontId="10" fillId="0" borderId="0" xfId="64" applyFont="1" applyProtection="1">
      <alignment/>
      <protection/>
    </xf>
    <xf numFmtId="0" fontId="8" fillId="0" borderId="0" xfId="64" applyFont="1" applyAlignment="1" applyProtection="1">
      <alignment horizontal="left"/>
      <protection/>
    </xf>
    <xf numFmtId="0" fontId="9" fillId="0" borderId="0" xfId="64" applyFont="1" applyBorder="1" applyAlignment="1" applyProtection="1">
      <alignment horizontal="left" vertical="top" wrapText="1"/>
      <protection/>
    </xf>
    <xf numFmtId="0" fontId="9" fillId="0" borderId="0" xfId="64" applyFont="1" applyProtection="1">
      <alignment/>
      <protection/>
    </xf>
    <xf numFmtId="0" fontId="9" fillId="0" borderId="0" xfId="62" applyFont="1" applyAlignment="1" applyProtection="1">
      <alignment horizontal="right" wrapText="1"/>
      <protection/>
    </xf>
    <xf numFmtId="0" fontId="9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center"/>
      <protection/>
    </xf>
    <xf numFmtId="0" fontId="4" fillId="0" borderId="0" xfId="59" applyFont="1" applyAlignment="1" applyProtection="1">
      <alignment horizontal="left"/>
      <protection/>
    </xf>
    <xf numFmtId="0" fontId="10" fillId="0" borderId="0" xfId="59" applyFont="1" applyBorder="1" applyAlignment="1" applyProtection="1">
      <alignment vertical="justify" wrapText="1"/>
      <protection/>
    </xf>
    <xf numFmtId="0" fontId="10" fillId="0" borderId="0" xfId="59" applyFont="1" applyBorder="1" applyAlignment="1" applyProtection="1">
      <alignment horizontal="center" vertical="justify" wrapText="1"/>
      <protection/>
    </xf>
    <xf numFmtId="0" fontId="10" fillId="0" borderId="0" xfId="59" applyFont="1" applyProtection="1">
      <alignment/>
      <protection/>
    </xf>
    <xf numFmtId="0" fontId="9" fillId="0" borderId="0" xfId="59" applyFont="1" applyBorder="1" applyAlignment="1" applyProtection="1">
      <alignment vertical="justify" wrapText="1"/>
      <protection/>
    </xf>
    <xf numFmtId="0" fontId="9" fillId="0" borderId="0" xfId="59" applyFont="1" applyAlignment="1" applyProtection="1">
      <alignment horizontal="left" vertical="center" wrapText="1"/>
      <protection/>
    </xf>
    <xf numFmtId="0" fontId="9" fillId="0" borderId="0" xfId="56" applyFont="1" applyAlignment="1" applyProtection="1">
      <alignment horizontal="center" vertical="center"/>
      <protection/>
    </xf>
    <xf numFmtId="49" fontId="9" fillId="0" borderId="0" xfId="56" applyNumberFormat="1" applyFont="1" applyAlignment="1" applyProtection="1">
      <alignment horizontal="center" vertical="center"/>
      <protection/>
    </xf>
    <xf numFmtId="1" fontId="9" fillId="0" borderId="0" xfId="56" applyNumberFormat="1" applyFont="1" applyAlignment="1" applyProtection="1">
      <alignment horizontal="center" vertical="center"/>
      <protection/>
    </xf>
    <xf numFmtId="0" fontId="9" fillId="0" borderId="0" xfId="59" applyFont="1" applyAlignment="1" applyProtection="1">
      <alignment horizontal="left" vertical="justify"/>
      <protection/>
    </xf>
    <xf numFmtId="1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56" applyFont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left" vertical="center" wrapText="1"/>
      <protection/>
    </xf>
    <xf numFmtId="1" fontId="10" fillId="0" borderId="0" xfId="56" applyNumberFormat="1" applyFont="1" applyAlignment="1" applyProtection="1">
      <alignment horizontal="left" vertical="center" wrapText="1"/>
      <protection/>
    </xf>
    <xf numFmtId="0" fontId="9" fillId="0" borderId="0" xfId="56" applyFont="1" applyProtection="1">
      <alignment/>
      <protection/>
    </xf>
    <xf numFmtId="0" fontId="9" fillId="0" borderId="0" xfId="59" applyFont="1" applyAlignment="1" applyProtection="1">
      <alignment vertical="justify"/>
      <protection/>
    </xf>
    <xf numFmtId="0" fontId="8" fillId="0" borderId="0" xfId="59" applyFont="1" applyAlignment="1" applyProtection="1">
      <alignment horizontal="left"/>
      <protection/>
    </xf>
    <xf numFmtId="0" fontId="9" fillId="0" borderId="0" xfId="59" applyFont="1" applyBorder="1" applyAlignment="1" applyProtection="1">
      <alignment vertical="justify"/>
      <protection/>
    </xf>
    <xf numFmtId="49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0" applyFont="1" applyBorder="1" applyAlignment="1" applyProtection="1">
      <alignment horizontal="right" vertical="top"/>
      <protection/>
    </xf>
    <xf numFmtId="0" fontId="4" fillId="0" borderId="10" xfId="0" applyFont="1" applyBorder="1" applyAlignment="1" applyProtection="1">
      <alignment vertical="top"/>
      <protection locked="0"/>
    </xf>
    <xf numFmtId="14" fontId="6" fillId="0" borderId="10" xfId="61" applyNumberFormat="1" applyFont="1" applyBorder="1" applyAlignment="1" applyProtection="1">
      <alignment horizontal="left" vertical="top" wrapText="1"/>
      <protection locked="0"/>
    </xf>
    <xf numFmtId="174" fontId="9" fillId="0" borderId="0" xfId="61" applyNumberFormat="1" applyFont="1" applyBorder="1" applyAlignment="1" applyProtection="1">
      <alignment horizontal="left" vertical="top"/>
      <protection/>
    </xf>
    <xf numFmtId="0" fontId="4" fillId="0" borderId="0" xfId="58" applyFont="1" applyAlignment="1">
      <alignment horizontal="left" vertical="center" wrapText="1"/>
      <protection/>
    </xf>
    <xf numFmtId="49" fontId="4" fillId="0" borderId="0" xfId="58" applyNumberFormat="1" applyFont="1" applyAlignment="1">
      <alignment horizontal="left" vertical="center" wrapText="1"/>
      <protection/>
    </xf>
    <xf numFmtId="0" fontId="4" fillId="0" borderId="0" xfId="60" applyFont="1">
      <alignment/>
      <protection/>
    </xf>
    <xf numFmtId="0" fontId="4" fillId="0" borderId="0" xfId="59" applyNumberFormat="1" applyFont="1" applyAlignment="1">
      <alignment horizontal="center"/>
      <protection/>
    </xf>
    <xf numFmtId="0" fontId="4" fillId="0" borderId="0" xfId="59" applyFont="1" applyAlignment="1" applyProtection="1">
      <alignment horizontal="center"/>
      <protection locked="0"/>
    </xf>
    <xf numFmtId="0" fontId="4" fillId="0" borderId="0" xfId="59" applyFont="1" applyAlignment="1">
      <alignment horizontal="center"/>
      <protection/>
    </xf>
    <xf numFmtId="0" fontId="4" fillId="0" borderId="0" xfId="60" applyFont="1" applyAlignment="1">
      <alignment/>
      <protection/>
    </xf>
    <xf numFmtId="0" fontId="3" fillId="0" borderId="0" xfId="60" applyFont="1" applyBorder="1">
      <alignment/>
      <protection/>
    </xf>
    <xf numFmtId="0" fontId="3" fillId="0" borderId="0" xfId="60" applyFont="1">
      <alignment/>
      <protection/>
    </xf>
    <xf numFmtId="0" fontId="4" fillId="0" borderId="0" xfId="60" applyFont="1" applyProtection="1">
      <alignment/>
      <protection/>
    </xf>
    <xf numFmtId="0" fontId="4" fillId="0" borderId="0" xfId="58" applyFont="1">
      <alignment/>
      <protection/>
    </xf>
    <xf numFmtId="49" fontId="4" fillId="0" borderId="0" xfId="58" applyNumberFormat="1" applyFont="1">
      <alignment/>
      <protection/>
    </xf>
    <xf numFmtId="49" fontId="4" fillId="0" borderId="0" xfId="60" applyNumberFormat="1" applyFont="1">
      <alignment/>
      <protection/>
    </xf>
    <xf numFmtId="0" fontId="9" fillId="0" borderId="0" xfId="60" applyFont="1" applyBorder="1" applyProtection="1">
      <alignment/>
      <protection/>
    </xf>
    <xf numFmtId="0" fontId="10" fillId="0" borderId="0" xfId="60" applyFont="1" applyBorder="1" applyProtection="1">
      <alignment/>
      <protection/>
    </xf>
    <xf numFmtId="1" fontId="10" fillId="0" borderId="0" xfId="60" applyNumberFormat="1" applyFont="1" applyBorder="1" applyProtection="1">
      <alignment/>
      <protection/>
    </xf>
    <xf numFmtId="1" fontId="10" fillId="0" borderId="0" xfId="60" applyNumberFormat="1" applyFont="1" applyProtection="1">
      <alignment/>
      <protection locked="0"/>
    </xf>
    <xf numFmtId="49" fontId="10" fillId="0" borderId="0" xfId="60" applyNumberFormat="1" applyFont="1" applyProtection="1">
      <alignment/>
      <protection/>
    </xf>
    <xf numFmtId="1" fontId="10" fillId="0" borderId="0" xfId="60" applyNumberFormat="1" applyFont="1" applyProtection="1">
      <alignment/>
      <protection/>
    </xf>
    <xf numFmtId="0" fontId="8" fillId="0" borderId="0" xfId="61" applyFont="1" applyAlignment="1" applyProtection="1">
      <alignment vertical="top"/>
      <protection/>
    </xf>
    <xf numFmtId="0" fontId="8" fillId="0" borderId="0" xfId="61" applyFont="1" applyAlignment="1" applyProtection="1">
      <alignment vertical="top" wrapText="1"/>
      <protection/>
    </xf>
    <xf numFmtId="0" fontId="9" fillId="0" borderId="0" xfId="60" applyFont="1" applyAlignment="1">
      <alignment horizontal="center"/>
      <protection/>
    </xf>
    <xf numFmtId="0" fontId="10" fillId="0" borderId="0" xfId="60" applyFont="1" applyAlignment="1" applyProtection="1">
      <alignment/>
      <protection/>
    </xf>
    <xf numFmtId="0" fontId="10" fillId="0" borderId="0" xfId="60" applyFont="1" applyAlignment="1">
      <alignment/>
      <protection/>
    </xf>
    <xf numFmtId="0" fontId="10" fillId="0" borderId="0" xfId="60" applyFont="1" applyAlignment="1" applyProtection="1">
      <alignment/>
      <protection locked="0"/>
    </xf>
    <xf numFmtId="0" fontId="9" fillId="0" borderId="0" xfId="64" applyFont="1">
      <alignment/>
      <protection/>
    </xf>
    <xf numFmtId="0" fontId="9" fillId="0" borderId="0" xfId="64" applyFont="1" applyAlignment="1">
      <alignment horizontal="center" vertical="center" wrapText="1"/>
      <protection/>
    </xf>
    <xf numFmtId="0" fontId="4" fillId="0" borderId="23" xfId="0" applyFont="1" applyBorder="1" applyAlignment="1">
      <alignment horizontal="centerContinuous" vertical="center" wrapText="1"/>
    </xf>
    <xf numFmtId="0" fontId="4" fillId="0" borderId="23" xfId="0" applyFont="1" applyBorder="1" applyAlignment="1">
      <alignment vertical="center" wrapText="1"/>
    </xf>
    <xf numFmtId="0" fontId="10" fillId="0" borderId="0" xfId="64" applyFont="1" applyAlignment="1" applyProtection="1">
      <alignment wrapText="1"/>
      <protection locked="0"/>
    </xf>
    <xf numFmtId="49" fontId="10" fillId="0" borderId="0" xfId="64" applyNumberFormat="1" applyFont="1" applyAlignment="1" applyProtection="1">
      <alignment horizontal="center" wrapText="1"/>
      <protection locked="0"/>
    </xf>
    <xf numFmtId="0" fontId="10" fillId="0" borderId="0" xfId="64" applyFont="1" applyProtection="1">
      <alignment/>
      <protection locked="0"/>
    </xf>
    <xf numFmtId="0" fontId="10" fillId="0" borderId="0" xfId="64" applyFont="1" applyAlignment="1">
      <alignment wrapText="1"/>
      <protection/>
    </xf>
    <xf numFmtId="49" fontId="10" fillId="0" borderId="0" xfId="64" applyNumberFormat="1" applyFont="1" applyAlignment="1">
      <alignment horizontal="center" wrapText="1"/>
      <protection/>
    </xf>
    <xf numFmtId="0" fontId="8" fillId="0" borderId="0" xfId="61" applyFont="1" applyFill="1" applyAlignment="1" applyProtection="1">
      <alignment vertical="top"/>
      <protection/>
    </xf>
    <xf numFmtId="0" fontId="8" fillId="0" borderId="0" xfId="61" applyFont="1" applyFill="1" applyAlignment="1" applyProtection="1">
      <alignment horizontal="right" vertical="top" wrapText="1"/>
      <protection/>
    </xf>
    <xf numFmtId="0" fontId="10" fillId="0" borderId="0" xfId="62" applyFont="1" applyFill="1" applyAlignment="1" applyProtection="1">
      <alignment wrapText="1"/>
      <protection/>
    </xf>
    <xf numFmtId="0" fontId="10" fillId="0" borderId="0" xfId="63" applyFont="1" applyProtection="1">
      <alignment/>
      <protection/>
    </xf>
    <xf numFmtId="0" fontId="10" fillId="0" borderId="0" xfId="63" applyFont="1">
      <alignment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Alignment="1" applyProtection="1">
      <alignment horizontal="right"/>
      <protection/>
    </xf>
    <xf numFmtId="0" fontId="10" fillId="0" borderId="10" xfId="63" applyFont="1" applyBorder="1" applyProtection="1">
      <alignment/>
      <protection/>
    </xf>
    <xf numFmtId="49" fontId="10" fillId="0" borderId="10" xfId="63" applyNumberFormat="1" applyFont="1" applyBorder="1" applyAlignment="1" applyProtection="1">
      <alignment horizontal="center" wrapText="1"/>
      <protection/>
    </xf>
    <xf numFmtId="1" fontId="10" fillId="34" borderId="10" xfId="63" applyNumberFormat="1" applyFont="1" applyFill="1" applyBorder="1" applyProtection="1">
      <alignment/>
      <protection locked="0"/>
    </xf>
    <xf numFmtId="49" fontId="11" fillId="0" borderId="10" xfId="63" applyNumberFormat="1" applyFont="1" applyBorder="1" applyAlignment="1" applyProtection="1">
      <alignment horizontal="center" wrapText="1"/>
      <protection/>
    </xf>
    <xf numFmtId="0" fontId="10" fillId="0" borderId="10" xfId="63" applyFont="1" applyBorder="1" applyAlignment="1" applyProtection="1">
      <alignment horizontal="center" wrapText="1"/>
      <protection/>
    </xf>
    <xf numFmtId="1" fontId="10" fillId="0" borderId="10" xfId="63" applyNumberFormat="1" applyFont="1" applyBorder="1" applyProtection="1">
      <alignment/>
      <protection/>
    </xf>
    <xf numFmtId="0" fontId="11" fillId="0" borderId="10" xfId="63" applyFont="1" applyBorder="1" applyAlignment="1" applyProtection="1">
      <alignment horizontal="center" wrapText="1"/>
      <protection/>
    </xf>
    <xf numFmtId="1" fontId="10" fillId="36" borderId="10" xfId="63" applyNumberFormat="1" applyFont="1" applyFill="1" applyBorder="1" applyProtection="1">
      <alignment/>
      <protection locked="0"/>
    </xf>
    <xf numFmtId="0" fontId="11" fillId="0" borderId="10" xfId="63" applyFont="1" applyBorder="1" applyAlignment="1" applyProtection="1">
      <alignment horizontal="left" vertical="center" wrapText="1"/>
      <protection/>
    </xf>
    <xf numFmtId="0" fontId="10" fillId="0" borderId="10" xfId="63" applyFont="1" applyBorder="1" applyAlignment="1" applyProtection="1">
      <alignment horizontal="centerContinuous" wrapText="1"/>
      <protection/>
    </xf>
    <xf numFmtId="49" fontId="9" fillId="0" borderId="10" xfId="63" applyNumberFormat="1" applyFont="1" applyBorder="1" applyAlignment="1" applyProtection="1">
      <alignment horizontal="centerContinuous" wrapText="1"/>
      <protection/>
    </xf>
    <xf numFmtId="3" fontId="10" fillId="0" borderId="10" xfId="63" applyNumberFormat="1" applyFont="1" applyFill="1" applyBorder="1" applyProtection="1">
      <alignment/>
      <protection/>
    </xf>
    <xf numFmtId="0" fontId="10" fillId="0" borderId="0" xfId="63" applyFont="1" applyBorder="1" applyAlignment="1" applyProtection="1">
      <alignment wrapText="1"/>
      <protection locked="0"/>
    </xf>
    <xf numFmtId="0" fontId="18" fillId="0" borderId="0" xfId="63" applyFont="1" applyBorder="1" applyAlignment="1">
      <alignment vertical="center" wrapText="1"/>
      <protection/>
    </xf>
    <xf numFmtId="0" fontId="18" fillId="0" borderId="0" xfId="63" applyFont="1" applyBorder="1" applyAlignment="1" applyProtection="1">
      <alignment vertical="center" wrapText="1"/>
      <protection locked="0"/>
    </xf>
    <xf numFmtId="1" fontId="10" fillId="0" borderId="0" xfId="63" applyNumberFormat="1" applyFont="1" applyProtection="1">
      <alignment/>
      <protection locked="0"/>
    </xf>
    <xf numFmtId="0" fontId="10" fillId="0" borderId="0" xfId="63" applyFont="1" applyBorder="1" applyAlignment="1">
      <alignment wrapText="1"/>
      <protection/>
    </xf>
    <xf numFmtId="1" fontId="10" fillId="0" borderId="0" xfId="63" applyNumberFormat="1" applyFont="1" applyBorder="1">
      <alignment/>
      <protection/>
    </xf>
    <xf numFmtId="1" fontId="10" fillId="0" borderId="0" xfId="63" applyNumberFormat="1" applyFont="1">
      <alignment/>
      <protection/>
    </xf>
    <xf numFmtId="0" fontId="10" fillId="0" borderId="0" xfId="63" applyFont="1" applyBorder="1">
      <alignment/>
      <protection/>
    </xf>
    <xf numFmtId="0" fontId="10" fillId="0" borderId="0" xfId="63" applyFont="1" applyAlignment="1">
      <alignment wrapText="1"/>
      <protection/>
    </xf>
    <xf numFmtId="0" fontId="8" fillId="0" borderId="0" xfId="61" applyFont="1" applyAlignment="1" applyProtection="1">
      <alignment horizontal="right" vertical="top" wrapText="1"/>
      <protection locked="0"/>
    </xf>
    <xf numFmtId="0" fontId="8" fillId="0" borderId="0" xfId="61" applyFont="1" applyAlignment="1" applyProtection="1">
      <alignment horizontal="right" vertical="top"/>
      <protection locked="0"/>
    </xf>
    <xf numFmtId="10" fontId="4" fillId="34" borderId="10" xfId="67" applyNumberFormat="1" applyFont="1" applyFill="1" applyBorder="1" applyAlignment="1" applyProtection="1">
      <alignment horizontal="right" vertical="center" wrapText="1"/>
      <protection locked="0"/>
    </xf>
    <xf numFmtId="0" fontId="3" fillId="0" borderId="10" xfId="58" applyFont="1" applyFill="1" applyBorder="1" applyAlignment="1">
      <alignment horizontal="center" vertical="center" wrapText="1"/>
      <protection/>
    </xf>
    <xf numFmtId="14" fontId="4" fillId="0" borderId="0" xfId="61" applyNumberFormat="1" applyFont="1" applyAlignment="1" applyProtection="1">
      <alignment vertical="top" wrapText="1"/>
      <protection locked="0"/>
    </xf>
    <xf numFmtId="0" fontId="6" fillId="0" borderId="0" xfId="61" applyFont="1" applyBorder="1" applyAlignment="1" applyProtection="1">
      <alignment vertical="top" wrapText="1"/>
      <protection locked="0"/>
    </xf>
    <xf numFmtId="0" fontId="4" fillId="0" borderId="0" xfId="0" applyFont="1" applyAlignment="1">
      <alignment vertical="top" wrapText="1"/>
    </xf>
    <xf numFmtId="0" fontId="8" fillId="0" borderId="19" xfId="61" applyFont="1" applyBorder="1" applyAlignment="1" applyProtection="1">
      <alignment horizontal="right" vertical="top" wrapText="1"/>
      <protection locked="0"/>
    </xf>
    <xf numFmtId="0" fontId="4" fillId="0" borderId="39" xfId="0" applyFont="1" applyBorder="1" applyAlignment="1">
      <alignment horizontal="right" vertical="top" wrapText="1"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/>
    </xf>
    <xf numFmtId="0" fontId="9" fillId="0" borderId="0" xfId="0" applyFont="1" applyBorder="1" applyAlignment="1" applyProtection="1">
      <alignment horizontal="left" vertical="top"/>
      <protection locked="0"/>
    </xf>
    <xf numFmtId="1" fontId="10" fillId="0" borderId="0" xfId="63" applyNumberFormat="1" applyFont="1" applyBorder="1" applyAlignment="1" applyProtection="1">
      <alignment horizontal="left"/>
      <protection locked="0"/>
    </xf>
    <xf numFmtId="0" fontId="9" fillId="0" borderId="0" xfId="61" applyFont="1" applyBorder="1" applyAlignment="1" applyProtection="1">
      <alignment horizontal="left" vertical="top" wrapText="1"/>
      <protection/>
    </xf>
    <xf numFmtId="173" fontId="10" fillId="0" borderId="32" xfId="61" applyNumberFormat="1" applyFont="1" applyBorder="1" applyAlignment="1" applyProtection="1">
      <alignment horizontal="left" vertical="top" wrapText="1"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Border="1" applyAlignment="1" applyProtection="1">
      <alignment horizontal="left" wrapText="1"/>
      <protection/>
    </xf>
    <xf numFmtId="0" fontId="10" fillId="0" borderId="0" xfId="62" applyFont="1" applyFill="1" applyAlignment="1" applyProtection="1">
      <alignment horizontal="center" wrapText="1"/>
      <protection locked="0"/>
    </xf>
    <xf numFmtId="0" fontId="9" fillId="0" borderId="0" xfId="64" applyFont="1" applyAlignment="1">
      <alignment horizontal="center" wrapText="1"/>
      <protection/>
    </xf>
    <xf numFmtId="0" fontId="9" fillId="0" borderId="0" xfId="64" applyFont="1" applyBorder="1" applyAlignment="1" applyProtection="1">
      <alignment horizontal="left"/>
      <protection locked="0"/>
    </xf>
    <xf numFmtId="0" fontId="9" fillId="0" borderId="0" xfId="61" applyNumberFormat="1" applyFont="1" applyBorder="1" applyAlignment="1" applyProtection="1">
      <alignment horizontal="left" vertical="top" wrapText="1"/>
      <protection/>
    </xf>
    <xf numFmtId="0" fontId="9" fillId="0" borderId="0" xfId="64" applyFont="1" applyBorder="1" applyAlignment="1" applyProtection="1">
      <alignment horizontal="left" vertical="center" wrapText="1"/>
      <protection locked="0"/>
    </xf>
    <xf numFmtId="0" fontId="8" fillId="0" borderId="0" xfId="64" applyFont="1" applyAlignment="1" applyProtection="1">
      <alignment horizontal="left"/>
      <protection/>
    </xf>
    <xf numFmtId="0" fontId="8" fillId="0" borderId="0" xfId="64" applyFont="1" applyAlignment="1" applyProtection="1">
      <alignment horizontal="right"/>
      <protection/>
    </xf>
    <xf numFmtId="174" fontId="9" fillId="0" borderId="32" xfId="61" applyNumberFormat="1" applyFont="1" applyBorder="1" applyAlignment="1" applyProtection="1">
      <alignment horizontal="left" vertical="top" wrapText="1"/>
      <protection/>
    </xf>
    <xf numFmtId="0" fontId="3" fillId="0" borderId="0" xfId="59" applyFont="1" applyAlignment="1" applyProtection="1">
      <alignment horizontal="left"/>
      <protection/>
    </xf>
    <xf numFmtId="0" fontId="10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left"/>
      <protection/>
    </xf>
    <xf numFmtId="174" fontId="9" fillId="0" borderId="0" xfId="59" applyNumberFormat="1" applyFont="1" applyBorder="1" applyAlignment="1" applyProtection="1">
      <alignment horizontal="left" vertical="justify" wrapText="1"/>
      <protection/>
    </xf>
    <xf numFmtId="0" fontId="9" fillId="0" borderId="0" xfId="59" applyFont="1" applyAlignment="1" applyProtection="1">
      <alignment horizontal="left"/>
      <protection locked="0"/>
    </xf>
    <xf numFmtId="0" fontId="10" fillId="0" borderId="0" xfId="59" applyFont="1" applyAlignment="1" applyProtection="1">
      <alignment horizontal="left"/>
      <protection locked="0"/>
    </xf>
    <xf numFmtId="0" fontId="9" fillId="0" borderId="13" xfId="59" applyFont="1" applyBorder="1" applyAlignment="1" applyProtection="1">
      <alignment horizontal="center" vertical="center" wrapText="1"/>
      <protection/>
    </xf>
    <xf numFmtId="0" fontId="9" fillId="0" borderId="11" xfId="59" applyFont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justify" wrapText="1"/>
      <protection/>
    </xf>
    <xf numFmtId="0" fontId="9" fillId="0" borderId="18" xfId="59" applyFont="1" applyBorder="1" applyAlignment="1" applyProtection="1">
      <alignment horizontal="center" vertical="center" wrapText="1"/>
      <protection/>
    </xf>
    <xf numFmtId="0" fontId="9" fillId="0" borderId="24" xfId="59" applyFont="1" applyBorder="1" applyAlignment="1" applyProtection="1">
      <alignment horizontal="center" vertical="center" wrapText="1"/>
      <protection/>
    </xf>
    <xf numFmtId="0" fontId="9" fillId="0" borderId="23" xfId="59" applyFont="1" applyBorder="1" applyAlignment="1" applyProtection="1">
      <alignment horizontal="center" vertical="center" wrapText="1"/>
      <protection/>
    </xf>
    <xf numFmtId="0" fontId="9" fillId="0" borderId="25" xfId="59" applyFont="1" applyBorder="1" applyAlignment="1" applyProtection="1">
      <alignment horizontal="center" vertical="center" wrapText="1"/>
      <protection/>
    </xf>
    <xf numFmtId="49" fontId="9" fillId="0" borderId="13" xfId="59" applyNumberFormat="1" applyFont="1" applyBorder="1" applyAlignment="1" applyProtection="1">
      <alignment horizontal="center" vertical="center" wrapText="1"/>
      <protection/>
    </xf>
    <xf numFmtId="49" fontId="9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0" xfId="59" applyFont="1" applyAlignment="1" applyProtection="1">
      <alignment horizontal="center"/>
      <protection locked="0"/>
    </xf>
    <xf numFmtId="0" fontId="9" fillId="0" borderId="0" xfId="56" applyFont="1" applyAlignment="1" applyProtection="1">
      <alignment horizontal="left" vertical="center" wrapText="1"/>
      <protection locked="0"/>
    </xf>
    <xf numFmtId="0" fontId="9" fillId="0" borderId="0" xfId="56" applyFont="1" applyBorder="1" applyAlignment="1" applyProtection="1">
      <alignment horizontal="left" vertical="center" wrapText="1"/>
      <protection locked="0"/>
    </xf>
    <xf numFmtId="49" fontId="10" fillId="0" borderId="0" xfId="56" applyNumberFormat="1" applyFont="1" applyBorder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center" vertical="center" wrapText="1"/>
      <protection/>
    </xf>
    <xf numFmtId="174" fontId="9" fillId="0" borderId="0" xfId="59" applyNumberFormat="1" applyFont="1" applyBorder="1" applyAlignment="1" applyProtection="1">
      <alignment horizontal="center" vertical="justify" wrapText="1"/>
      <protection/>
    </xf>
    <xf numFmtId="174" fontId="4" fillId="0" borderId="0" xfId="0" applyNumberFormat="1" applyFont="1" applyAlignment="1" applyProtection="1">
      <alignment/>
      <protection/>
    </xf>
    <xf numFmtId="1" fontId="9" fillId="0" borderId="0" xfId="59" applyNumberFormat="1" applyFont="1" applyBorder="1" applyAlignment="1" applyProtection="1">
      <alignment horizontal="center" vertical="justify" wrapText="1"/>
      <protection/>
    </xf>
    <xf numFmtId="0" fontId="4" fillId="0" borderId="0" xfId="0" applyFont="1" applyAlignment="1" applyProtection="1">
      <alignment/>
      <protection/>
    </xf>
    <xf numFmtId="0" fontId="9" fillId="0" borderId="0" xfId="59" applyNumberFormat="1" applyFont="1" applyAlignment="1" applyProtection="1">
      <alignment horizontal="left" vertical="justify"/>
      <protection/>
    </xf>
    <xf numFmtId="174" fontId="9" fillId="0" borderId="0" xfId="59" applyNumberFormat="1" applyFont="1" applyBorder="1" applyAlignment="1" applyProtection="1">
      <alignment horizontal="left" vertical="justify"/>
      <protection/>
    </xf>
    <xf numFmtId="1" fontId="9" fillId="0" borderId="0" xfId="57" applyNumberFormat="1" applyFont="1" applyAlignment="1" applyProtection="1">
      <alignment horizontal="center" vertical="center" wrapText="1"/>
      <protection locked="0"/>
    </xf>
    <xf numFmtId="49" fontId="9" fillId="0" borderId="0" xfId="57" applyNumberFormat="1" applyFont="1" applyAlignment="1" applyProtection="1">
      <alignment horizontal="center" vertical="center" wrapText="1"/>
      <protection locked="0"/>
    </xf>
    <xf numFmtId="0" fontId="8" fillId="0" borderId="0" xfId="61" applyFont="1" applyAlignment="1" applyProtection="1">
      <alignment horizontal="right" vertical="top" wrapText="1"/>
      <protection/>
    </xf>
    <xf numFmtId="0" fontId="4" fillId="0" borderId="0" xfId="0" applyFont="1" applyAlignment="1" applyProtection="1">
      <alignment horizontal="right"/>
      <protection/>
    </xf>
    <xf numFmtId="0" fontId="8" fillId="0" borderId="0" xfId="59" applyFont="1" applyAlignment="1" applyProtection="1">
      <alignment horizontal="right"/>
      <protection/>
    </xf>
    <xf numFmtId="0" fontId="3" fillId="0" borderId="0" xfId="58" applyNumberFormat="1" applyFont="1" applyAlignment="1" applyProtection="1">
      <alignment horizontal="left" vertical="center" wrapText="1"/>
      <protection locked="0"/>
    </xf>
    <xf numFmtId="174" fontId="3" fillId="0" borderId="0" xfId="59" applyNumberFormat="1" applyFont="1" applyAlignment="1" applyProtection="1">
      <alignment horizontal="left" vertical="justify"/>
      <protection locked="0"/>
    </xf>
    <xf numFmtId="0" fontId="3" fillId="0" borderId="0" xfId="58" applyFont="1" applyAlignment="1" applyProtection="1">
      <alignment horizontal="left"/>
      <protection locked="0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tabSelected="1" zoomScalePageLayoutView="0" workbookViewId="0" topLeftCell="A39">
      <selection activeCell="C51" sqref="C51:C54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4" t="s">
        <v>1</v>
      </c>
      <c r="B3" s="575"/>
      <c r="C3" s="575"/>
      <c r="D3" s="575"/>
      <c r="E3" s="462" t="s">
        <v>864</v>
      </c>
      <c r="F3" s="217" t="s">
        <v>2</v>
      </c>
      <c r="G3" s="172"/>
      <c r="H3" s="461">
        <v>121576032</v>
      </c>
    </row>
    <row r="4" spans="1:8" ht="15">
      <c r="A4" s="574" t="s">
        <v>3</v>
      </c>
      <c r="B4" s="580"/>
      <c r="C4" s="580"/>
      <c r="D4" s="580"/>
      <c r="E4" s="504" t="s">
        <v>865</v>
      </c>
      <c r="F4" s="576" t="s">
        <v>4</v>
      </c>
      <c r="G4" s="577"/>
      <c r="H4" s="461">
        <v>13</v>
      </c>
    </row>
    <row r="5" spans="1:8" ht="15">
      <c r="A5" s="574" t="s">
        <v>5</v>
      </c>
      <c r="B5" s="575"/>
      <c r="C5" s="575"/>
      <c r="D5" s="575"/>
      <c r="E5" s="505" t="s">
        <v>900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80</v>
      </c>
      <c r="D11" s="151">
        <v>80</v>
      </c>
      <c r="E11" s="237" t="s">
        <v>22</v>
      </c>
      <c r="F11" s="242" t="s">
        <v>23</v>
      </c>
      <c r="G11" s="152">
        <v>6584</v>
      </c>
      <c r="H11" s="152">
        <v>6584</v>
      </c>
    </row>
    <row r="12" spans="1:8" ht="15">
      <c r="A12" s="235" t="s">
        <v>24</v>
      </c>
      <c r="B12" s="241" t="s">
        <v>25</v>
      </c>
      <c r="C12" s="151">
        <v>89</v>
      </c>
      <c r="D12" s="151">
        <v>98</v>
      </c>
      <c r="E12" s="237" t="s">
        <v>26</v>
      </c>
      <c r="F12" s="242" t="s">
        <v>27</v>
      </c>
      <c r="G12" s="153">
        <v>6584</v>
      </c>
      <c r="H12" s="153">
        <v>6584</v>
      </c>
    </row>
    <row r="13" spans="1:8" ht="15">
      <c r="A13" s="235" t="s">
        <v>28</v>
      </c>
      <c r="B13" s="241" t="s">
        <v>29</v>
      </c>
      <c r="C13" s="151">
        <v>9</v>
      </c>
      <c r="D13" s="151">
        <v>10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/>
      <c r="D15" s="151"/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/>
      <c r="D16" s="151"/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>
        <v>52</v>
      </c>
      <c r="D17" s="151">
        <v>52</v>
      </c>
      <c r="E17" s="243" t="s">
        <v>46</v>
      </c>
      <c r="F17" s="245" t="s">
        <v>47</v>
      </c>
      <c r="G17" s="154">
        <f>G11+G14+G15+G16</f>
        <v>6584</v>
      </c>
      <c r="H17" s="154">
        <f>H11+H14+H15+H16</f>
        <v>6584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230</v>
      </c>
      <c r="D19" s="155">
        <f>SUM(D11:D18)</f>
        <v>240</v>
      </c>
      <c r="E19" s="237" t="s">
        <v>53</v>
      </c>
      <c r="F19" s="242" t="s">
        <v>54</v>
      </c>
      <c r="G19" s="152">
        <v>7407</v>
      </c>
      <c r="H19" s="152">
        <v>7407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>
        <v>-287</v>
      </c>
      <c r="H20" s="158">
        <v>-215</v>
      </c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13240</v>
      </c>
      <c r="H21" s="156">
        <f>SUM(H22:H24)</f>
        <v>13240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1215</v>
      </c>
      <c r="H22" s="152">
        <v>1215</v>
      </c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>
        <v>12025</v>
      </c>
      <c r="H24" s="152">
        <v>12025</v>
      </c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20360</v>
      </c>
      <c r="H25" s="154">
        <f>H19+H20+H21</f>
        <v>20432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2365</v>
      </c>
      <c r="H27" s="154">
        <f>SUM(H28:H30)</f>
        <v>2732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2365</v>
      </c>
      <c r="H28" s="152">
        <v>2732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/>
      <c r="H29" s="316"/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205</v>
      </c>
      <c r="H31" s="152"/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/>
      <c r="H32" s="316">
        <v>-221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2570</v>
      </c>
      <c r="H33" s="154">
        <f>H27+H31+H32</f>
        <v>2511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851</v>
      </c>
      <c r="B34" s="244" t="s">
        <v>105</v>
      </c>
      <c r="C34" s="155">
        <f>SUM(C35:C38)</f>
        <v>20418</v>
      </c>
      <c r="D34" s="155">
        <f>SUM(D35:D38)</f>
        <v>20153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>
        <v>16531</v>
      </c>
      <c r="D35" s="151">
        <v>16531</v>
      </c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29514</v>
      </c>
      <c r="H36" s="154">
        <f>H25+H17+H33</f>
        <v>29527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>
        <v>123</v>
      </c>
      <c r="D37" s="151">
        <v>123</v>
      </c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>
        <v>3764</v>
      </c>
      <c r="D38" s="151">
        <v>3499</v>
      </c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>
        <v>30</v>
      </c>
      <c r="D44" s="151">
        <v>30</v>
      </c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20448</v>
      </c>
      <c r="D45" s="155">
        <f>D34+D39+D44</f>
        <v>20183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>
        <v>3919</v>
      </c>
      <c r="D47" s="151">
        <v>3984</v>
      </c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3919</v>
      </c>
      <c r="D51" s="155">
        <f>SUM(D47:D50)</f>
        <v>3984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>
        <v>24</v>
      </c>
      <c r="D54" s="151">
        <v>18</v>
      </c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24621</v>
      </c>
      <c r="D55" s="155">
        <f>D19+D20+D21+D27+D32+D45+D51+D53+D54</f>
        <v>24425</v>
      </c>
      <c r="E55" s="237" t="s">
        <v>172</v>
      </c>
      <c r="F55" s="261" t="s">
        <v>173</v>
      </c>
      <c r="G55" s="154">
        <f>G49+G51+G52+G53+G54</f>
        <v>0</v>
      </c>
      <c r="H55" s="154">
        <f>H49+H51+H52+H53+H54</f>
        <v>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/>
      <c r="D58" s="151"/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>
        <v>1471</v>
      </c>
      <c r="H59" s="152">
        <v>3986</v>
      </c>
      <c r="M59" s="157"/>
    </row>
    <row r="60" spans="1:8" ht="15">
      <c r="A60" s="235" t="s">
        <v>183</v>
      </c>
      <c r="B60" s="241" t="s">
        <v>184</v>
      </c>
      <c r="C60" s="151">
        <v>3</v>
      </c>
      <c r="D60" s="151">
        <v>3</v>
      </c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302</v>
      </c>
      <c r="H61" s="154">
        <f>SUM(H62:H68)</f>
        <v>499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263</v>
      </c>
      <c r="H62" s="152">
        <v>465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3</v>
      </c>
      <c r="D64" s="155">
        <f>SUM(D58:D63)</f>
        <v>3</v>
      </c>
      <c r="E64" s="237" t="s">
        <v>200</v>
      </c>
      <c r="F64" s="242" t="s">
        <v>201</v>
      </c>
      <c r="G64" s="152">
        <v>1</v>
      </c>
      <c r="H64" s="152">
        <v>2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29</v>
      </c>
      <c r="H66" s="152">
        <v>23</v>
      </c>
    </row>
    <row r="67" spans="1:8" ht="15">
      <c r="A67" s="235" t="s">
        <v>207</v>
      </c>
      <c r="B67" s="241" t="s">
        <v>208</v>
      </c>
      <c r="C67" s="151">
        <v>2112</v>
      </c>
      <c r="D67" s="151">
        <v>3333</v>
      </c>
      <c r="E67" s="237" t="s">
        <v>209</v>
      </c>
      <c r="F67" s="242" t="s">
        <v>210</v>
      </c>
      <c r="G67" s="152">
        <v>5</v>
      </c>
      <c r="H67" s="152">
        <v>4</v>
      </c>
    </row>
    <row r="68" spans="1:8" ht="15">
      <c r="A68" s="235" t="s">
        <v>211</v>
      </c>
      <c r="B68" s="241" t="s">
        <v>212</v>
      </c>
      <c r="C68" s="151"/>
      <c r="D68" s="151"/>
      <c r="E68" s="237" t="s">
        <v>213</v>
      </c>
      <c r="F68" s="242" t="s">
        <v>214</v>
      </c>
      <c r="G68" s="152">
        <v>4</v>
      </c>
      <c r="H68" s="152">
        <v>5</v>
      </c>
    </row>
    <row r="69" spans="1:8" ht="1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/>
      <c r="H69" s="152">
        <v>1</v>
      </c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1773</v>
      </c>
      <c r="H71" s="161">
        <f>H59+H60+H61+H69+H70</f>
        <v>4486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/>
      <c r="D72" s="151"/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138</v>
      </c>
      <c r="D74" s="151">
        <v>196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2250</v>
      </c>
      <c r="D75" s="155">
        <f>SUM(D67:D74)</f>
        <v>3529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2429</v>
      </c>
      <c r="D78" s="155">
        <f>SUM(D79:D81)</f>
        <v>2327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>
        <v>2426</v>
      </c>
      <c r="D79" s="151">
        <v>2324</v>
      </c>
      <c r="E79" s="251" t="s">
        <v>242</v>
      </c>
      <c r="F79" s="261" t="s">
        <v>243</v>
      </c>
      <c r="G79" s="162">
        <f>G71+G74+G75+G76</f>
        <v>1773</v>
      </c>
      <c r="H79" s="162">
        <f>H71+H74+H75+H76</f>
        <v>4486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>
        <v>3</v>
      </c>
      <c r="D81" s="151">
        <v>3</v>
      </c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>
        <v>662</v>
      </c>
      <c r="D83" s="151">
        <v>2255</v>
      </c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3091</v>
      </c>
      <c r="D84" s="155">
        <f>D83+D82+D78</f>
        <v>4582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5</v>
      </c>
      <c r="D87" s="151">
        <v>7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1317</v>
      </c>
      <c r="D88" s="151">
        <v>1467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1322</v>
      </c>
      <c r="D91" s="155">
        <f>SUM(D87:D90)</f>
        <v>1474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6666</v>
      </c>
      <c r="D93" s="155">
        <f>D64+D75+D84+D91+D92</f>
        <v>9588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31287</v>
      </c>
      <c r="D94" s="164">
        <f>D93+D55</f>
        <v>34013</v>
      </c>
      <c r="E94" s="449" t="s">
        <v>270</v>
      </c>
      <c r="F94" s="289" t="s">
        <v>271</v>
      </c>
      <c r="G94" s="165">
        <f>G36+G39+G55+G79</f>
        <v>31287</v>
      </c>
      <c r="H94" s="165">
        <f>H36+H39+H55+H79</f>
        <v>34013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90">
      <c r="A96" s="431" t="s">
        <v>852</v>
      </c>
      <c r="B96" s="432"/>
      <c r="C96" s="150"/>
      <c r="D96" s="150"/>
      <c r="E96" s="433" t="s">
        <v>881</v>
      </c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272</v>
      </c>
      <c r="B98" s="432"/>
      <c r="C98" s="578" t="s">
        <v>273</v>
      </c>
      <c r="D98" s="578"/>
      <c r="E98" s="578"/>
      <c r="F98" s="170"/>
      <c r="G98" s="171"/>
      <c r="H98" s="172"/>
      <c r="M98" s="157"/>
    </row>
    <row r="99" spans="1:8" ht="15">
      <c r="A99" s="573">
        <v>42023</v>
      </c>
      <c r="C99" s="45"/>
      <c r="D99" s="1" t="s">
        <v>866</v>
      </c>
      <c r="E99" s="45"/>
      <c r="F99" s="170"/>
      <c r="G99" s="171"/>
      <c r="H99" s="172"/>
    </row>
    <row r="100" spans="1:5" ht="15">
      <c r="A100" s="173"/>
      <c r="B100" s="173"/>
      <c r="C100" s="578" t="s">
        <v>857</v>
      </c>
      <c r="D100" s="579"/>
      <c r="E100" s="579"/>
    </row>
    <row r="101" ht="12.75">
      <c r="D101" s="169" t="s">
        <v>867</v>
      </c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C20:D21 C23:D26 C30:D30 C35:D38 C40:D44 C47:D50 C53:D54 C58:D63 C67:D74 C79:D83 C87:D90 C92:D92 G11:H13 G74:H76 G22:H24 G28:H28 G31:H31 G19:H19 G43:H48 G51:H54 G59:H60 C11:D1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6"/>
  <sheetViews>
    <sheetView zoomScalePageLayoutView="0" workbookViewId="0" topLeftCell="A1">
      <selection activeCell="A42" sqref="A42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274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3" t="str">
        <f>'справка №1-БАЛАНС'!E3</f>
        <v>"Българска Холдингова Компания" АД</v>
      </c>
      <c r="C2" s="583"/>
      <c r="D2" s="583"/>
      <c r="E2" s="583"/>
      <c r="F2" s="585" t="s">
        <v>2</v>
      </c>
      <c r="G2" s="585"/>
      <c r="H2" s="526">
        <f>'справка №1-БАЛАНС'!H3</f>
        <v>121576032</v>
      </c>
    </row>
    <row r="3" spans="1:8" ht="15">
      <c r="A3" s="467" t="s">
        <v>275</v>
      </c>
      <c r="B3" s="583" t="str">
        <f>'справка №1-БАЛАНС'!E4</f>
        <v>неконсолидиран</v>
      </c>
      <c r="C3" s="583"/>
      <c r="D3" s="583"/>
      <c r="E3" s="583"/>
      <c r="F3" s="546" t="s">
        <v>4</v>
      </c>
      <c r="G3" s="527"/>
      <c r="H3" s="527">
        <f>'справка №1-БАЛАНС'!H4</f>
        <v>13</v>
      </c>
    </row>
    <row r="4" spans="1:8" ht="17.25" customHeight="1">
      <c r="A4" s="467" t="s">
        <v>5</v>
      </c>
      <c r="B4" s="584" t="str">
        <f>'справка №1-БАЛАНС'!E5</f>
        <v>01.01.-31.12.2014 г.</v>
      </c>
      <c r="C4" s="584"/>
      <c r="D4" s="584"/>
      <c r="E4" s="314"/>
      <c r="F4" s="466"/>
      <c r="G4" s="544"/>
      <c r="H4" s="547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8"/>
      <c r="H7" s="548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8"/>
      <c r="H8" s="548"/>
    </row>
    <row r="9" spans="1:8" ht="12">
      <c r="A9" s="298" t="s">
        <v>283</v>
      </c>
      <c r="B9" s="299" t="s">
        <v>284</v>
      </c>
      <c r="C9" s="46">
        <v>10</v>
      </c>
      <c r="D9" s="46">
        <v>13</v>
      </c>
      <c r="E9" s="298" t="s">
        <v>285</v>
      </c>
      <c r="F9" s="549" t="s">
        <v>286</v>
      </c>
      <c r="G9" s="550"/>
      <c r="H9" s="550"/>
    </row>
    <row r="10" spans="1:8" ht="12">
      <c r="A10" s="298" t="s">
        <v>287</v>
      </c>
      <c r="B10" s="299" t="s">
        <v>288</v>
      </c>
      <c r="C10" s="46">
        <v>64</v>
      </c>
      <c r="D10" s="46">
        <v>45</v>
      </c>
      <c r="E10" s="298" t="s">
        <v>289</v>
      </c>
      <c r="F10" s="549" t="s">
        <v>290</v>
      </c>
      <c r="G10" s="550"/>
      <c r="H10" s="550"/>
    </row>
    <row r="11" spans="1:8" ht="12">
      <c r="A11" s="298" t="s">
        <v>291</v>
      </c>
      <c r="B11" s="299" t="s">
        <v>292</v>
      </c>
      <c r="C11" s="46">
        <v>10</v>
      </c>
      <c r="D11" s="46">
        <v>11</v>
      </c>
      <c r="E11" s="300" t="s">
        <v>293</v>
      </c>
      <c r="F11" s="549" t="s">
        <v>294</v>
      </c>
      <c r="G11" s="550">
        <v>83</v>
      </c>
      <c r="H11" s="550">
        <v>136</v>
      </c>
    </row>
    <row r="12" spans="1:8" ht="12">
      <c r="A12" s="298" t="s">
        <v>295</v>
      </c>
      <c r="B12" s="299" t="s">
        <v>296</v>
      </c>
      <c r="C12" s="46">
        <v>572</v>
      </c>
      <c r="D12" s="46">
        <v>526</v>
      </c>
      <c r="E12" s="300" t="s">
        <v>78</v>
      </c>
      <c r="F12" s="549" t="s">
        <v>297</v>
      </c>
      <c r="G12" s="550"/>
      <c r="H12" s="550"/>
    </row>
    <row r="13" spans="1:18" ht="12">
      <c r="A13" s="298" t="s">
        <v>298</v>
      </c>
      <c r="B13" s="299" t="s">
        <v>299</v>
      </c>
      <c r="C13" s="46">
        <v>84</v>
      </c>
      <c r="D13" s="46">
        <v>79</v>
      </c>
      <c r="E13" s="301" t="s">
        <v>51</v>
      </c>
      <c r="F13" s="551" t="s">
        <v>300</v>
      </c>
      <c r="G13" s="548">
        <f>SUM(G9:G12)</f>
        <v>83</v>
      </c>
      <c r="H13" s="548">
        <f>SUM(H9:H12)</f>
        <v>136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301</v>
      </c>
      <c r="B14" s="299" t="s">
        <v>302</v>
      </c>
      <c r="C14" s="46"/>
      <c r="D14" s="46"/>
      <c r="E14" s="300"/>
      <c r="F14" s="552"/>
      <c r="G14" s="553"/>
      <c r="H14" s="553"/>
    </row>
    <row r="15" spans="1:8" ht="24">
      <c r="A15" s="298" t="s">
        <v>303</v>
      </c>
      <c r="B15" s="299" t="s">
        <v>304</v>
      </c>
      <c r="C15" s="47"/>
      <c r="D15" s="47"/>
      <c r="E15" s="296" t="s">
        <v>305</v>
      </c>
      <c r="F15" s="554" t="s">
        <v>306</v>
      </c>
      <c r="G15" s="550"/>
      <c r="H15" s="550"/>
    </row>
    <row r="16" spans="1:8" ht="12">
      <c r="A16" s="298" t="s">
        <v>307</v>
      </c>
      <c r="B16" s="299" t="s">
        <v>308</v>
      </c>
      <c r="C16" s="47">
        <v>83</v>
      </c>
      <c r="D16" s="47">
        <v>456</v>
      </c>
      <c r="E16" s="298" t="s">
        <v>309</v>
      </c>
      <c r="F16" s="552" t="s">
        <v>310</v>
      </c>
      <c r="G16" s="555"/>
      <c r="H16" s="555"/>
    </row>
    <row r="17" spans="1:8" ht="12">
      <c r="A17" s="302" t="s">
        <v>311</v>
      </c>
      <c r="B17" s="299" t="s">
        <v>312</v>
      </c>
      <c r="C17" s="48">
        <v>77</v>
      </c>
      <c r="D17" s="48">
        <v>305</v>
      </c>
      <c r="E17" s="296"/>
      <c r="F17" s="304"/>
      <c r="G17" s="553"/>
      <c r="H17" s="553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3"/>
      <c r="H18" s="553"/>
    </row>
    <row r="19" spans="1:15" ht="12">
      <c r="A19" s="301" t="s">
        <v>51</v>
      </c>
      <c r="B19" s="303" t="s">
        <v>316</v>
      </c>
      <c r="C19" s="49">
        <f>SUM(C9:C15)+C16</f>
        <v>823</v>
      </c>
      <c r="D19" s="49">
        <f>SUM(D9:D15)+D16</f>
        <v>1130</v>
      </c>
      <c r="E19" s="304" t="s">
        <v>317</v>
      </c>
      <c r="F19" s="552" t="s">
        <v>318</v>
      </c>
      <c r="G19" s="550">
        <v>699</v>
      </c>
      <c r="H19" s="550">
        <v>903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319</v>
      </c>
      <c r="F20" s="552" t="s">
        <v>320</v>
      </c>
      <c r="G20" s="550"/>
      <c r="H20" s="550"/>
    </row>
    <row r="21" spans="1:8" ht="24">
      <c r="A21" s="296" t="s">
        <v>321</v>
      </c>
      <c r="B21" s="305"/>
      <c r="C21" s="315"/>
      <c r="D21" s="315"/>
      <c r="E21" s="298" t="s">
        <v>322</v>
      </c>
      <c r="F21" s="552" t="s">
        <v>323</v>
      </c>
      <c r="G21" s="550"/>
      <c r="H21" s="550">
        <v>31</v>
      </c>
    </row>
    <row r="22" spans="1:8" ht="24">
      <c r="A22" s="304" t="s">
        <v>324</v>
      </c>
      <c r="B22" s="305" t="s">
        <v>325</v>
      </c>
      <c r="C22" s="46">
        <v>54</v>
      </c>
      <c r="D22" s="46">
        <v>60</v>
      </c>
      <c r="E22" s="304" t="s">
        <v>326</v>
      </c>
      <c r="F22" s="552" t="s">
        <v>327</v>
      </c>
      <c r="G22" s="550">
        <v>244</v>
      </c>
      <c r="H22" s="550"/>
    </row>
    <row r="23" spans="1:8" ht="24">
      <c r="A23" s="298" t="s">
        <v>328</v>
      </c>
      <c r="B23" s="305" t="s">
        <v>329</v>
      </c>
      <c r="C23" s="46"/>
      <c r="D23" s="46"/>
      <c r="E23" s="298" t="s">
        <v>330</v>
      </c>
      <c r="F23" s="552" t="s">
        <v>331</v>
      </c>
      <c r="G23" s="550">
        <v>102</v>
      </c>
      <c r="H23" s="550"/>
    </row>
    <row r="24" spans="1:18" ht="12">
      <c r="A24" s="298" t="s">
        <v>332</v>
      </c>
      <c r="B24" s="305" t="s">
        <v>333</v>
      </c>
      <c r="C24" s="46"/>
      <c r="D24" s="46">
        <v>81</v>
      </c>
      <c r="E24" s="301" t="s">
        <v>103</v>
      </c>
      <c r="F24" s="554" t="s">
        <v>334</v>
      </c>
      <c r="G24" s="548">
        <f>SUM(G19:G23)</f>
        <v>1045</v>
      </c>
      <c r="H24" s="548">
        <f>SUM(H19:H23)</f>
        <v>934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335</v>
      </c>
      <c r="C25" s="46">
        <v>23</v>
      </c>
      <c r="D25" s="46">
        <v>49</v>
      </c>
      <c r="E25" s="302"/>
      <c r="F25" s="304"/>
      <c r="G25" s="553"/>
      <c r="H25" s="553"/>
    </row>
    <row r="26" spans="1:14" ht="12">
      <c r="A26" s="301" t="s">
        <v>76</v>
      </c>
      <c r="B26" s="306" t="s">
        <v>336</v>
      </c>
      <c r="C26" s="49">
        <f>SUM(C22:C25)</f>
        <v>77</v>
      </c>
      <c r="D26" s="49">
        <f>SUM(D22:D25)</f>
        <v>190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337</v>
      </c>
      <c r="B28" s="293" t="s">
        <v>338</v>
      </c>
      <c r="C28" s="50">
        <f>C26+C19</f>
        <v>900</v>
      </c>
      <c r="D28" s="50">
        <f>D26+D19</f>
        <v>1320</v>
      </c>
      <c r="E28" s="127" t="s">
        <v>339</v>
      </c>
      <c r="F28" s="554" t="s">
        <v>340</v>
      </c>
      <c r="G28" s="548">
        <f>G13+G15+G24</f>
        <v>1128</v>
      </c>
      <c r="H28" s="548">
        <f>H13+H15+H24</f>
        <v>1070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341</v>
      </c>
      <c r="B30" s="293" t="s">
        <v>342</v>
      </c>
      <c r="C30" s="50">
        <f>IF((G28-C28)&gt;0,G28-C28,0)</f>
        <v>228</v>
      </c>
      <c r="D30" s="50">
        <f>IF((H28-D28)&gt;0,H28-D28,0)</f>
        <v>0</v>
      </c>
      <c r="E30" s="127" t="s">
        <v>343</v>
      </c>
      <c r="F30" s="554" t="s">
        <v>344</v>
      </c>
      <c r="G30" s="53">
        <f>IF((C28-G28)&gt;0,C28-G28,0)</f>
        <v>0</v>
      </c>
      <c r="H30" s="53">
        <f>IF((D28-H28)&gt;0,D28-H28,0)</f>
        <v>250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853</v>
      </c>
      <c r="B31" s="306" t="s">
        <v>345</v>
      </c>
      <c r="C31" s="46"/>
      <c r="D31" s="46"/>
      <c r="E31" s="296" t="s">
        <v>856</v>
      </c>
      <c r="F31" s="552" t="s">
        <v>346</v>
      </c>
      <c r="G31" s="550"/>
      <c r="H31" s="550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2" t="s">
        <v>350</v>
      </c>
      <c r="G32" s="550"/>
      <c r="H32" s="550"/>
    </row>
    <row r="33" spans="1:18" ht="12">
      <c r="A33" s="128" t="s">
        <v>351</v>
      </c>
      <c r="B33" s="306" t="s">
        <v>352</v>
      </c>
      <c r="C33" s="49">
        <f>C28+C31+C32</f>
        <v>900</v>
      </c>
      <c r="D33" s="49">
        <f>D28+D31+D32</f>
        <v>1320</v>
      </c>
      <c r="E33" s="127" t="s">
        <v>353</v>
      </c>
      <c r="F33" s="554" t="s">
        <v>354</v>
      </c>
      <c r="G33" s="53">
        <f>G32+G31+G28</f>
        <v>1128</v>
      </c>
      <c r="H33" s="53">
        <f>H32+H31+H28</f>
        <v>1070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355</v>
      </c>
      <c r="B34" s="293" t="s">
        <v>356</v>
      </c>
      <c r="C34" s="50">
        <f>IF((G33-C33)&gt;0,G33-C33,0)</f>
        <v>228</v>
      </c>
      <c r="D34" s="50">
        <f>IF((H33-D33)&gt;0,H33-D33,0)</f>
        <v>0</v>
      </c>
      <c r="E34" s="128" t="s">
        <v>357</v>
      </c>
      <c r="F34" s="554" t="s">
        <v>358</v>
      </c>
      <c r="G34" s="548">
        <f>IF((C33-G33)&gt;0,C33-G33,0)</f>
        <v>0</v>
      </c>
      <c r="H34" s="548">
        <f>IF((D33-H33)&gt;0,D33-H33,0)</f>
        <v>250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359</v>
      </c>
      <c r="B35" s="306" t="s">
        <v>360</v>
      </c>
      <c r="C35" s="49">
        <f>C36+C37+C38</f>
        <v>23</v>
      </c>
      <c r="D35" s="49">
        <f>D36+D37+D38</f>
        <v>-29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361</v>
      </c>
      <c r="B36" s="305" t="s">
        <v>362</v>
      </c>
      <c r="C36" s="46">
        <v>4</v>
      </c>
      <c r="D36" s="46">
        <v>4</v>
      </c>
      <c r="E36" s="308"/>
      <c r="F36" s="304"/>
      <c r="G36" s="553"/>
      <c r="H36" s="553"/>
    </row>
    <row r="37" spans="1:8" ht="24">
      <c r="A37" s="309" t="s">
        <v>363</v>
      </c>
      <c r="B37" s="310" t="s">
        <v>364</v>
      </c>
      <c r="C37" s="430">
        <v>19</v>
      </c>
      <c r="D37" s="430">
        <v>-33</v>
      </c>
      <c r="E37" s="308"/>
      <c r="F37" s="557"/>
      <c r="G37" s="553"/>
      <c r="H37" s="553"/>
    </row>
    <row r="38" spans="1:8" ht="12">
      <c r="A38" s="311" t="s">
        <v>365</v>
      </c>
      <c r="B38" s="310" t="s">
        <v>366</v>
      </c>
      <c r="C38" s="126"/>
      <c r="D38" s="126"/>
      <c r="E38" s="308"/>
      <c r="F38" s="557"/>
      <c r="G38" s="553"/>
      <c r="H38" s="553"/>
    </row>
    <row r="39" spans="1:18" ht="12">
      <c r="A39" s="312" t="s">
        <v>367</v>
      </c>
      <c r="B39" s="129" t="s">
        <v>368</v>
      </c>
      <c r="C39" s="460">
        <f>+IF((G33-C33-C35)&gt;0,G33-C33-C35,0)</f>
        <v>205</v>
      </c>
      <c r="D39" s="460">
        <f>+IF((H33-D33-D35)&gt;0,H33-D33-D35,0)</f>
        <v>0</v>
      </c>
      <c r="E39" s="313" t="s">
        <v>369</v>
      </c>
      <c r="F39" s="558" t="s">
        <v>370</v>
      </c>
      <c r="G39" s="559">
        <f>IF(G34&gt;0,IF(C35+G34&lt;0,0,C35+G34),IF(C34-C35&lt;0,C35-C34,0))</f>
        <v>0</v>
      </c>
      <c r="H39" s="559">
        <f>IF(H34&gt;0,IF(D35+H34&lt;0,0,D35+H34),IF(D34-D35&lt;0,D35-D34,0))</f>
        <v>221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8" t="s">
        <v>373</v>
      </c>
      <c r="G40" s="550"/>
      <c r="H40" s="550"/>
    </row>
    <row r="41" spans="1:18" ht="12">
      <c r="A41" s="127" t="s">
        <v>374</v>
      </c>
      <c r="B41" s="292" t="s">
        <v>375</v>
      </c>
      <c r="C41" s="52">
        <f>IF(C39-C40&gt;0,C39-C40,0)</f>
        <v>205</v>
      </c>
      <c r="D41" s="52">
        <f>IF(D39-D40&gt;0,D39-D40,0)</f>
        <v>0</v>
      </c>
      <c r="E41" s="127" t="s">
        <v>376</v>
      </c>
      <c r="F41" s="558" t="s">
        <v>377</v>
      </c>
      <c r="G41" s="52">
        <f>IF(G39-G40&gt;0,G39-G40,0)</f>
        <v>0</v>
      </c>
      <c r="H41" s="52">
        <f>IF(H39-H40&gt;0,H39-H40,0)</f>
        <v>221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378</v>
      </c>
      <c r="B42" s="292" t="s">
        <v>379</v>
      </c>
      <c r="C42" s="53">
        <f>C33+C35+C39</f>
        <v>1128</v>
      </c>
      <c r="D42" s="53">
        <f>D33+D35+D39</f>
        <v>1291</v>
      </c>
      <c r="E42" s="128" t="s">
        <v>380</v>
      </c>
      <c r="F42" s="129" t="s">
        <v>381</v>
      </c>
      <c r="G42" s="53">
        <f>G39+G33</f>
        <v>1128</v>
      </c>
      <c r="H42" s="53">
        <f>H39+H33</f>
        <v>1291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86" t="s">
        <v>862</v>
      </c>
      <c r="B45" s="586"/>
      <c r="C45" s="586"/>
      <c r="D45" s="586"/>
      <c r="E45" s="586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427" t="s">
        <v>901</v>
      </c>
      <c r="C48" s="427" t="s">
        <v>383</v>
      </c>
      <c r="D48" s="581" t="s">
        <v>866</v>
      </c>
      <c r="E48" s="581"/>
      <c r="F48" s="581"/>
      <c r="G48" s="581"/>
      <c r="H48" s="581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782</v>
      </c>
      <c r="D50" s="582" t="s">
        <v>867</v>
      </c>
      <c r="E50" s="582"/>
      <c r="F50" s="582"/>
      <c r="G50" s="582"/>
      <c r="H50" s="582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fitToHeight="1" fitToWidth="1" horizontalDpi="600" verticalDpi="600" orientation="portrait" paperSize="9" scale="63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zoomScalePageLayoutView="0" workbookViewId="0" topLeftCell="A28">
      <selection activeCell="A50" sqref="A50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384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385</v>
      </c>
      <c r="B4" s="470" t="str">
        <f>'справка №1-БАЛАНС'!E3</f>
        <v>"Българска Холдингова Компания" АД</v>
      </c>
      <c r="C4" s="541" t="s">
        <v>2</v>
      </c>
      <c r="D4" s="541">
        <f>'справка №1-БАЛАНС'!H3</f>
        <v>121576032</v>
      </c>
      <c r="E4" s="323"/>
      <c r="F4" s="323"/>
    </row>
    <row r="5" spans="1:4" ht="15">
      <c r="A5" s="470" t="s">
        <v>275</v>
      </c>
      <c r="B5" s="470" t="str">
        <f>'справка №1-БАЛАНС'!E4</f>
        <v>неконсолидиран</v>
      </c>
      <c r="C5" s="542" t="s">
        <v>4</v>
      </c>
      <c r="D5" s="541">
        <f>'справка №1-БАЛАНС'!H4</f>
        <v>13</v>
      </c>
    </row>
    <row r="6" spans="1:6" ht="12" customHeight="1">
      <c r="A6" s="471" t="s">
        <v>5</v>
      </c>
      <c r="B6" s="506" t="str">
        <f>'справка №1-БАЛАНС'!E5</f>
        <v>01.01.-31.12.2014 г.</v>
      </c>
      <c r="C6" s="472"/>
      <c r="D6" s="473" t="s">
        <v>276</v>
      </c>
      <c r="F6" s="325"/>
    </row>
    <row r="7" spans="1:6" ht="33.75" customHeight="1">
      <c r="A7" s="326" t="s">
        <v>386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387</v>
      </c>
      <c r="B9" s="331"/>
      <c r="C9" s="55"/>
      <c r="D9" s="55"/>
      <c r="E9" s="130"/>
      <c r="F9" s="130"/>
    </row>
    <row r="10" spans="1:6" ht="12">
      <c r="A10" s="332" t="s">
        <v>388</v>
      </c>
      <c r="B10" s="333" t="s">
        <v>389</v>
      </c>
      <c r="C10" s="54">
        <v>143</v>
      </c>
      <c r="D10" s="54">
        <v>124</v>
      </c>
      <c r="E10" s="130"/>
      <c r="F10" s="130"/>
    </row>
    <row r="11" spans="1:13" ht="12">
      <c r="A11" s="332" t="s">
        <v>390</v>
      </c>
      <c r="B11" s="333" t="s">
        <v>391</v>
      </c>
      <c r="C11" s="54">
        <v>-84</v>
      </c>
      <c r="D11" s="54">
        <v>-86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392</v>
      </c>
      <c r="B12" s="333" t="s">
        <v>393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394</v>
      </c>
      <c r="B13" s="333" t="s">
        <v>395</v>
      </c>
      <c r="C13" s="54">
        <v>-631</v>
      </c>
      <c r="D13" s="54">
        <v>-584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396</v>
      </c>
      <c r="B14" s="333" t="s">
        <v>397</v>
      </c>
      <c r="C14" s="54"/>
      <c r="D14" s="54"/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398</v>
      </c>
      <c r="B15" s="333" t="s">
        <v>399</v>
      </c>
      <c r="C15" s="54"/>
      <c r="D15" s="54">
        <v>-5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400</v>
      </c>
      <c r="B16" s="333" t="s">
        <v>401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402</v>
      </c>
      <c r="B17" s="333" t="s">
        <v>403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404</v>
      </c>
      <c r="B18" s="335" t="s">
        <v>405</v>
      </c>
      <c r="C18" s="54">
        <v>47</v>
      </c>
      <c r="D18" s="54">
        <v>-14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406</v>
      </c>
      <c r="B19" s="333" t="s">
        <v>407</v>
      </c>
      <c r="C19" s="54">
        <v>-27</v>
      </c>
      <c r="D19" s="54">
        <v>-42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408</v>
      </c>
      <c r="B20" s="337" t="s">
        <v>409</v>
      </c>
      <c r="C20" s="55">
        <f>SUM(C10:C19)</f>
        <v>-552</v>
      </c>
      <c r="D20" s="55">
        <f>SUM(D10:D19)</f>
        <v>-607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410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411</v>
      </c>
      <c r="B22" s="333" t="s">
        <v>412</v>
      </c>
      <c r="C22" s="54"/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413</v>
      </c>
      <c r="B23" s="333" t="s">
        <v>414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415</v>
      </c>
      <c r="B24" s="333" t="s">
        <v>416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417</v>
      </c>
      <c r="B25" s="333" t="s">
        <v>418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419</v>
      </c>
      <c r="B26" s="333" t="s">
        <v>420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421</v>
      </c>
      <c r="B27" s="333" t="s">
        <v>422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423</v>
      </c>
      <c r="B28" s="333" t="s">
        <v>424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425</v>
      </c>
      <c r="B29" s="333" t="s">
        <v>426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404</v>
      </c>
      <c r="B30" s="333" t="s">
        <v>427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428</v>
      </c>
      <c r="B31" s="333" t="s">
        <v>429</v>
      </c>
      <c r="C31" s="54">
        <v>358</v>
      </c>
      <c r="D31" s="54">
        <v>687</v>
      </c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430</v>
      </c>
      <c r="B32" s="337" t="s">
        <v>431</v>
      </c>
      <c r="C32" s="55">
        <f>SUM(C22:C31)</f>
        <v>358</v>
      </c>
      <c r="D32" s="55">
        <f>SUM(D22:D31)</f>
        <v>687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432</v>
      </c>
      <c r="B33" s="338"/>
      <c r="C33" s="339"/>
      <c r="D33" s="339"/>
      <c r="E33" s="130"/>
      <c r="F33" s="130"/>
    </row>
    <row r="34" spans="1:6" ht="12">
      <c r="A34" s="332" t="s">
        <v>433</v>
      </c>
      <c r="B34" s="333" t="s">
        <v>434</v>
      </c>
      <c r="C34" s="54"/>
      <c r="D34" s="54"/>
      <c r="E34" s="130"/>
      <c r="F34" s="130"/>
    </row>
    <row r="35" spans="1:6" ht="12">
      <c r="A35" s="334" t="s">
        <v>435</v>
      </c>
      <c r="B35" s="333" t="s">
        <v>436</v>
      </c>
      <c r="C35" s="54"/>
      <c r="D35" s="54"/>
      <c r="E35" s="130"/>
      <c r="F35" s="130"/>
    </row>
    <row r="36" spans="1:6" ht="12">
      <c r="A36" s="332" t="s">
        <v>437</v>
      </c>
      <c r="B36" s="333" t="s">
        <v>438</v>
      </c>
      <c r="C36" s="54"/>
      <c r="D36" s="54">
        <v>210</v>
      </c>
      <c r="E36" s="130"/>
      <c r="F36" s="130"/>
    </row>
    <row r="37" spans="1:6" ht="12">
      <c r="A37" s="332" t="s">
        <v>439</v>
      </c>
      <c r="B37" s="333" t="s">
        <v>440</v>
      </c>
      <c r="C37" s="54">
        <v>-1779</v>
      </c>
      <c r="D37" s="54"/>
      <c r="E37" s="130"/>
      <c r="F37" s="130"/>
    </row>
    <row r="38" spans="1:6" ht="12">
      <c r="A38" s="332" t="s">
        <v>441</v>
      </c>
      <c r="B38" s="333" t="s">
        <v>442</v>
      </c>
      <c r="C38" s="54"/>
      <c r="D38" s="54"/>
      <c r="E38" s="130"/>
      <c r="F38" s="130"/>
    </row>
    <row r="39" spans="1:6" ht="12">
      <c r="A39" s="332" t="s">
        <v>443</v>
      </c>
      <c r="B39" s="333" t="s">
        <v>444</v>
      </c>
      <c r="C39" s="54">
        <v>-52</v>
      </c>
      <c r="D39" s="54">
        <v>-43</v>
      </c>
      <c r="E39" s="130"/>
      <c r="F39" s="130"/>
    </row>
    <row r="40" spans="1:6" ht="12">
      <c r="A40" s="332" t="s">
        <v>445</v>
      </c>
      <c r="B40" s="333" t="s">
        <v>446</v>
      </c>
      <c r="C40" s="54"/>
      <c r="D40" s="54"/>
      <c r="E40" s="130"/>
      <c r="F40" s="130"/>
    </row>
    <row r="41" spans="1:8" ht="12">
      <c r="A41" s="332" t="s">
        <v>447</v>
      </c>
      <c r="B41" s="333" t="s">
        <v>448</v>
      </c>
      <c r="C41" s="54">
        <v>1873</v>
      </c>
      <c r="D41" s="54">
        <v>-174</v>
      </c>
      <c r="E41" s="130"/>
      <c r="F41" s="130"/>
      <c r="G41" s="133"/>
      <c r="H41" s="133"/>
    </row>
    <row r="42" spans="1:8" ht="12">
      <c r="A42" s="336" t="s">
        <v>449</v>
      </c>
      <c r="B42" s="337" t="s">
        <v>450</v>
      </c>
      <c r="C42" s="55">
        <f>SUM(C34:C41)</f>
        <v>42</v>
      </c>
      <c r="D42" s="55">
        <f>SUM(D34:D41)</f>
        <v>-7</v>
      </c>
      <c r="E42" s="130"/>
      <c r="F42" s="130"/>
      <c r="G42" s="133"/>
      <c r="H42" s="133"/>
    </row>
    <row r="43" spans="1:8" ht="12">
      <c r="A43" s="340" t="s">
        <v>451</v>
      </c>
      <c r="B43" s="337" t="s">
        <v>452</v>
      </c>
      <c r="C43" s="55">
        <f>C42+C32+C20</f>
        <v>-152</v>
      </c>
      <c r="D43" s="55">
        <f>D42+D32+D20</f>
        <v>73</v>
      </c>
      <c r="E43" s="130"/>
      <c r="F43" s="130"/>
      <c r="G43" s="133"/>
      <c r="H43" s="133"/>
    </row>
    <row r="44" spans="1:8" ht="12">
      <c r="A44" s="330" t="s">
        <v>453</v>
      </c>
      <c r="B44" s="338" t="s">
        <v>454</v>
      </c>
      <c r="C44" s="132">
        <v>1474</v>
      </c>
      <c r="D44" s="132">
        <v>1401</v>
      </c>
      <c r="E44" s="130"/>
      <c r="F44" s="130"/>
      <c r="G44" s="133"/>
      <c r="H44" s="133"/>
    </row>
    <row r="45" spans="1:8" ht="12">
      <c r="A45" s="330" t="s">
        <v>455</v>
      </c>
      <c r="B45" s="338" t="s">
        <v>456</v>
      </c>
      <c r="C45" s="55">
        <f>C44+C43</f>
        <v>1322</v>
      </c>
      <c r="D45" s="55">
        <f>D44+D43</f>
        <v>1474</v>
      </c>
      <c r="E45" s="130"/>
      <c r="F45" s="130"/>
      <c r="G45" s="133"/>
      <c r="H45" s="133"/>
    </row>
    <row r="46" spans="1:8" ht="12">
      <c r="A46" s="332" t="s">
        <v>457</v>
      </c>
      <c r="B46" s="338" t="s">
        <v>458</v>
      </c>
      <c r="C46" s="56">
        <v>1322</v>
      </c>
      <c r="D46" s="56">
        <v>1474</v>
      </c>
      <c r="E46" s="130"/>
      <c r="F46" s="130"/>
      <c r="G46" s="133"/>
      <c r="H46" s="133"/>
    </row>
    <row r="47" spans="1:8" ht="12">
      <c r="A47" s="332" t="s">
        <v>459</v>
      </c>
      <c r="B47" s="338" t="s">
        <v>460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382</v>
      </c>
      <c r="B49" s="436"/>
      <c r="C49" s="319"/>
      <c r="D49" s="437"/>
      <c r="E49" s="343"/>
      <c r="G49" s="133"/>
      <c r="H49" s="133"/>
    </row>
    <row r="50" spans="1:8" ht="12">
      <c r="A50" s="318" t="s">
        <v>901</v>
      </c>
      <c r="B50" s="436" t="s">
        <v>383</v>
      </c>
      <c r="C50" s="587" t="s">
        <v>866</v>
      </c>
      <c r="D50" s="587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782</v>
      </c>
      <c r="C52" s="587" t="s">
        <v>867</v>
      </c>
      <c r="D52" s="587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fitToHeight="1" fitToWidth="1" horizontalDpi="600" verticalDpi="600" orientation="portrait" paperSize="9" scale="51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8">
      <selection activeCell="A38" sqref="A38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88" t="s">
        <v>461</v>
      </c>
      <c r="B1" s="588"/>
      <c r="C1" s="588"/>
      <c r="D1" s="588"/>
      <c r="E1" s="588"/>
      <c r="F1" s="588"/>
      <c r="G1" s="588"/>
      <c r="H1" s="588"/>
      <c r="I1" s="588"/>
      <c r="J1" s="588"/>
      <c r="K1" s="588"/>
      <c r="L1" s="588"/>
      <c r="M1" s="588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0" t="str">
        <f>'справка №1-БАЛАНС'!E3</f>
        <v>"Българска Холдингова Компания" АД</v>
      </c>
      <c r="C3" s="590"/>
      <c r="D3" s="590"/>
      <c r="E3" s="590"/>
      <c r="F3" s="590"/>
      <c r="G3" s="590"/>
      <c r="H3" s="590"/>
      <c r="I3" s="590"/>
      <c r="J3" s="476"/>
      <c r="K3" s="592" t="s">
        <v>2</v>
      </c>
      <c r="L3" s="592"/>
      <c r="M3" s="478">
        <f>'справка №1-БАЛАНС'!H3</f>
        <v>121576032</v>
      </c>
      <c r="N3" s="2"/>
    </row>
    <row r="4" spans="1:15" s="532" customFormat="1" ht="13.5" customHeight="1">
      <c r="A4" s="467" t="s">
        <v>462</v>
      </c>
      <c r="B4" s="590" t="str">
        <f>'справка №1-БАЛАНС'!E4</f>
        <v>неконсолидиран</v>
      </c>
      <c r="C4" s="590"/>
      <c r="D4" s="590"/>
      <c r="E4" s="590"/>
      <c r="F4" s="590"/>
      <c r="G4" s="590"/>
      <c r="H4" s="590"/>
      <c r="I4" s="590"/>
      <c r="J4" s="136"/>
      <c r="K4" s="593" t="s">
        <v>4</v>
      </c>
      <c r="L4" s="593"/>
      <c r="M4" s="478">
        <f>'справка №1-БАЛАНС'!H4</f>
        <v>13</v>
      </c>
      <c r="N4" s="3"/>
      <c r="O4" s="3"/>
    </row>
    <row r="5" spans="1:14" s="532" customFormat="1" ht="12.75" customHeight="1">
      <c r="A5" s="467" t="s">
        <v>5</v>
      </c>
      <c r="B5" s="594" t="str">
        <f>'справка №1-БАЛАНС'!E5</f>
        <v>01.01.-31.12.2014 г.</v>
      </c>
      <c r="C5" s="594"/>
      <c r="D5" s="594"/>
      <c r="E5" s="594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463</v>
      </c>
      <c r="E6" s="6"/>
      <c r="F6" s="6"/>
      <c r="G6" s="6"/>
      <c r="H6" s="6"/>
      <c r="I6" s="6" t="s">
        <v>464</v>
      </c>
      <c r="J6" s="199"/>
      <c r="K6" s="186"/>
      <c r="L6" s="177"/>
      <c r="M6" s="180"/>
      <c r="N6" s="135"/>
    </row>
    <row r="7" spans="1:14" s="533" customFormat="1" ht="60">
      <c r="A7" s="207" t="s">
        <v>465</v>
      </c>
      <c r="B7" s="211" t="s">
        <v>466</v>
      </c>
      <c r="C7" s="178" t="s">
        <v>467</v>
      </c>
      <c r="D7" s="208" t="s">
        <v>468</v>
      </c>
      <c r="E7" s="177" t="s">
        <v>469</v>
      </c>
      <c r="F7" s="6" t="s">
        <v>470</v>
      </c>
      <c r="G7" s="6"/>
      <c r="H7" s="6"/>
      <c r="I7" s="177" t="s">
        <v>471</v>
      </c>
      <c r="J7" s="201" t="s">
        <v>472</v>
      </c>
      <c r="K7" s="178" t="s">
        <v>473</v>
      </c>
      <c r="L7" s="178" t="s">
        <v>474</v>
      </c>
      <c r="M7" s="205" t="s">
        <v>475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476</v>
      </c>
      <c r="G8" s="5" t="s">
        <v>477</v>
      </c>
      <c r="H8" s="5" t="s">
        <v>478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479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480</v>
      </c>
      <c r="L10" s="8" t="s">
        <v>111</v>
      </c>
      <c r="M10" s="9" t="s">
        <v>119</v>
      </c>
      <c r="N10" s="7"/>
    </row>
    <row r="11" spans="1:23" ht="15.75" customHeight="1">
      <c r="A11" s="10" t="s">
        <v>481</v>
      </c>
      <c r="B11" s="17" t="s">
        <v>482</v>
      </c>
      <c r="C11" s="58">
        <f>'справка №1-БАЛАНС'!H17</f>
        <v>6584</v>
      </c>
      <c r="D11" s="58">
        <f>'справка №1-БАЛАНС'!H19</f>
        <v>7407</v>
      </c>
      <c r="E11" s="58">
        <f>'справка №1-БАЛАНС'!H20</f>
        <v>-215</v>
      </c>
      <c r="F11" s="58">
        <f>'справка №1-БАЛАНС'!H22</f>
        <v>1215</v>
      </c>
      <c r="G11" s="58">
        <f>'справка №1-БАЛАНС'!H23</f>
        <v>0</v>
      </c>
      <c r="H11" s="60">
        <f>'справка №1-БАЛАНС'!H24</f>
        <v>12025</v>
      </c>
      <c r="I11" s="58">
        <f>'справка №1-БАЛАНС'!H28+'справка №1-БАЛАНС'!H31</f>
        <v>2732</v>
      </c>
      <c r="J11" s="58">
        <f>'справка №1-БАЛАНС'!H29+'справка №1-БАЛАНС'!H32</f>
        <v>-221</v>
      </c>
      <c r="K11" s="60"/>
      <c r="L11" s="344">
        <f>SUM(C11:K11)</f>
        <v>29527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483</v>
      </c>
      <c r="B12" s="17" t="s">
        <v>484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485</v>
      </c>
      <c r="B13" s="8" t="s">
        <v>486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487</v>
      </c>
      <c r="B14" s="8" t="s">
        <v>488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489</v>
      </c>
      <c r="B15" s="17" t="s">
        <v>490</v>
      </c>
      <c r="C15" s="61">
        <f>C11+C12</f>
        <v>6584</v>
      </c>
      <c r="D15" s="61">
        <f aca="true" t="shared" si="2" ref="D15:M15">D11+D12</f>
        <v>7407</v>
      </c>
      <c r="E15" s="61">
        <f t="shared" si="2"/>
        <v>-215</v>
      </c>
      <c r="F15" s="61">
        <f t="shared" si="2"/>
        <v>1215</v>
      </c>
      <c r="G15" s="61">
        <f t="shared" si="2"/>
        <v>0</v>
      </c>
      <c r="H15" s="61">
        <f t="shared" si="2"/>
        <v>12025</v>
      </c>
      <c r="I15" s="61">
        <f t="shared" si="2"/>
        <v>2732</v>
      </c>
      <c r="J15" s="61">
        <f t="shared" si="2"/>
        <v>-221</v>
      </c>
      <c r="K15" s="61">
        <f t="shared" si="2"/>
        <v>0</v>
      </c>
      <c r="L15" s="344">
        <f t="shared" si="1"/>
        <v>29527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491</v>
      </c>
      <c r="B16" s="21" t="s">
        <v>492</v>
      </c>
      <c r="C16" s="182"/>
      <c r="D16" s="183"/>
      <c r="E16" s="183"/>
      <c r="F16" s="183"/>
      <c r="G16" s="183"/>
      <c r="H16" s="184"/>
      <c r="I16" s="197">
        <f>+'справка №1-БАЛАНС'!G31</f>
        <v>205</v>
      </c>
      <c r="J16" s="345">
        <f>+'справка №1-БАЛАНС'!G32</f>
        <v>0</v>
      </c>
      <c r="K16" s="60"/>
      <c r="L16" s="344">
        <f t="shared" si="1"/>
        <v>205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493</v>
      </c>
      <c r="B17" s="8" t="s">
        <v>494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495</v>
      </c>
      <c r="B18" s="18" t="s">
        <v>496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497</v>
      </c>
      <c r="B19" s="18" t="s">
        <v>498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499</v>
      </c>
      <c r="B20" s="8" t="s">
        <v>500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501</v>
      </c>
      <c r="B21" s="8" t="s">
        <v>502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503</v>
      </c>
      <c r="B22" s="8" t="s">
        <v>504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505</v>
      </c>
      <c r="B23" s="8" t="s">
        <v>506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507</v>
      </c>
      <c r="B24" s="8" t="s">
        <v>508</v>
      </c>
      <c r="C24" s="59">
        <f>C25-C26</f>
        <v>0</v>
      </c>
      <c r="D24" s="59">
        <f aca="true" t="shared" si="5" ref="D24:M24">D25-D26</f>
        <v>0</v>
      </c>
      <c r="E24" s="59">
        <f t="shared" si="5"/>
        <v>-72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-72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503</v>
      </c>
      <c r="B25" s="8" t="s">
        <v>509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505</v>
      </c>
      <c r="B26" s="8" t="s">
        <v>510</v>
      </c>
      <c r="C26" s="185"/>
      <c r="D26" s="185"/>
      <c r="E26" s="185">
        <v>72</v>
      </c>
      <c r="F26" s="185"/>
      <c r="G26" s="185"/>
      <c r="H26" s="185"/>
      <c r="I26" s="185"/>
      <c r="J26" s="185"/>
      <c r="K26" s="185"/>
      <c r="L26" s="344">
        <f t="shared" si="1"/>
        <v>72</v>
      </c>
      <c r="M26" s="185"/>
      <c r="N26" s="11"/>
    </row>
    <row r="27" spans="1:14" ht="12">
      <c r="A27" s="12" t="s">
        <v>511</v>
      </c>
      <c r="B27" s="8" t="s">
        <v>512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513</v>
      </c>
      <c r="B28" s="8" t="s">
        <v>514</v>
      </c>
      <c r="C28" s="60"/>
      <c r="D28" s="60"/>
      <c r="E28" s="60"/>
      <c r="F28" s="60"/>
      <c r="G28" s="60"/>
      <c r="H28" s="60"/>
      <c r="I28" s="60">
        <v>-146</v>
      </c>
      <c r="J28" s="60"/>
      <c r="K28" s="60"/>
      <c r="L28" s="344">
        <f t="shared" si="1"/>
        <v>-146</v>
      </c>
      <c r="M28" s="60"/>
      <c r="N28" s="11"/>
    </row>
    <row r="29" spans="1:23" ht="14.25" customHeight="1">
      <c r="A29" s="10" t="s">
        <v>515</v>
      </c>
      <c r="B29" s="17" t="s">
        <v>516</v>
      </c>
      <c r="C29" s="59">
        <f>C17+C20+C21+C24+C28+C27+C15+C16</f>
        <v>6584</v>
      </c>
      <c r="D29" s="59">
        <f aca="true" t="shared" si="6" ref="D29:M29">D17+D20+D21+D24+D28+D27+D15+D16</f>
        <v>7407</v>
      </c>
      <c r="E29" s="59">
        <f t="shared" si="6"/>
        <v>-287</v>
      </c>
      <c r="F29" s="59">
        <f t="shared" si="6"/>
        <v>1215</v>
      </c>
      <c r="G29" s="59">
        <f t="shared" si="6"/>
        <v>0</v>
      </c>
      <c r="H29" s="59">
        <f t="shared" si="6"/>
        <v>12025</v>
      </c>
      <c r="I29" s="59">
        <f t="shared" si="6"/>
        <v>2791</v>
      </c>
      <c r="J29" s="59">
        <f t="shared" si="6"/>
        <v>-221</v>
      </c>
      <c r="K29" s="59">
        <f t="shared" si="6"/>
        <v>0</v>
      </c>
      <c r="L29" s="344">
        <f t="shared" si="1"/>
        <v>29514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517</v>
      </c>
      <c r="B30" s="8" t="s">
        <v>518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519</v>
      </c>
      <c r="B31" s="8" t="s">
        <v>520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521</v>
      </c>
      <c r="B32" s="17" t="s">
        <v>522</v>
      </c>
      <c r="C32" s="59">
        <f aca="true" t="shared" si="7" ref="C32:K32">C29+C30+C31</f>
        <v>6584</v>
      </c>
      <c r="D32" s="59">
        <f t="shared" si="7"/>
        <v>7407</v>
      </c>
      <c r="E32" s="59">
        <f t="shared" si="7"/>
        <v>-287</v>
      </c>
      <c r="F32" s="59">
        <f t="shared" si="7"/>
        <v>1215</v>
      </c>
      <c r="G32" s="59">
        <f t="shared" si="7"/>
        <v>0</v>
      </c>
      <c r="H32" s="59">
        <f t="shared" si="7"/>
        <v>12025</v>
      </c>
      <c r="I32" s="59">
        <f t="shared" si="7"/>
        <v>2791</v>
      </c>
      <c r="J32" s="59">
        <f t="shared" si="7"/>
        <v>-221</v>
      </c>
      <c r="K32" s="59">
        <f t="shared" si="7"/>
        <v>0</v>
      </c>
      <c r="L32" s="344">
        <f t="shared" si="1"/>
        <v>29514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1" t="s">
        <v>863</v>
      </c>
      <c r="B35" s="591"/>
      <c r="C35" s="591"/>
      <c r="D35" s="591"/>
      <c r="E35" s="591"/>
      <c r="F35" s="591"/>
      <c r="G35" s="591"/>
      <c r="H35" s="591"/>
      <c r="I35" s="591"/>
      <c r="J35" s="591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902</v>
      </c>
      <c r="B38" s="19"/>
      <c r="C38" s="15"/>
      <c r="D38" s="589" t="s">
        <v>383</v>
      </c>
      <c r="E38" s="589"/>
      <c r="F38" s="589"/>
      <c r="G38" s="589"/>
      <c r="H38" s="589"/>
      <c r="I38" s="589"/>
      <c r="J38" s="15" t="s">
        <v>874</v>
      </c>
      <c r="K38" s="15"/>
      <c r="L38" s="589"/>
      <c r="M38" s="589"/>
      <c r="N38" s="11"/>
    </row>
    <row r="39" spans="1:13" ht="12">
      <c r="A39" s="536"/>
      <c r="B39" s="537"/>
      <c r="C39" s="538"/>
      <c r="D39" s="538" t="s">
        <v>873</v>
      </c>
      <c r="E39" s="538"/>
      <c r="F39" s="538"/>
      <c r="G39" s="538"/>
      <c r="H39" s="538"/>
      <c r="I39" s="538"/>
      <c r="J39" s="538" t="s">
        <v>875</v>
      </c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I20">
      <selection activeCell="B45" sqref="B45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5" t="s">
        <v>385</v>
      </c>
      <c r="B2" s="596"/>
      <c r="C2" s="597" t="str">
        <f>'справка №1-БАЛАНС'!E3</f>
        <v>"Българска Холдингова Компания" АД</v>
      </c>
      <c r="D2" s="597"/>
      <c r="E2" s="597"/>
      <c r="F2" s="597"/>
      <c r="G2" s="597"/>
      <c r="H2" s="597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121576032</v>
      </c>
      <c r="P2" s="483"/>
      <c r="Q2" s="483"/>
      <c r="R2" s="526"/>
    </row>
    <row r="3" spans="1:18" ht="15">
      <c r="A3" s="595" t="s">
        <v>5</v>
      </c>
      <c r="B3" s="596"/>
      <c r="C3" s="598" t="str">
        <f>'справка №1-БАЛАНС'!E5</f>
        <v>01.01.-31.12.2014 г.</v>
      </c>
      <c r="D3" s="598"/>
      <c r="E3" s="598"/>
      <c r="F3" s="485"/>
      <c r="G3" s="485"/>
      <c r="H3" s="485"/>
      <c r="I3" s="485"/>
      <c r="J3" s="485"/>
      <c r="K3" s="485"/>
      <c r="L3" s="485"/>
      <c r="M3" s="603" t="s">
        <v>4</v>
      </c>
      <c r="N3" s="603"/>
      <c r="O3" s="482">
        <f>'справка №1-БАЛАНС'!H4</f>
        <v>13</v>
      </c>
      <c r="P3" s="486"/>
      <c r="Q3" s="486"/>
      <c r="R3" s="527"/>
    </row>
    <row r="4" spans="1:18" ht="12">
      <c r="A4" s="487" t="s">
        <v>524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525</v>
      </c>
    </row>
    <row r="5" spans="1:18" s="100" customFormat="1" ht="30.75" customHeight="1">
      <c r="A5" s="604" t="s">
        <v>465</v>
      </c>
      <c r="B5" s="605"/>
      <c r="C5" s="608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601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601" t="s">
        <v>530</v>
      </c>
      <c r="R5" s="601" t="s">
        <v>531</v>
      </c>
    </row>
    <row r="6" spans="1:18" s="100" customFormat="1" ht="48">
      <c r="A6" s="606"/>
      <c r="B6" s="607"/>
      <c r="C6" s="609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602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602"/>
      <c r="R6" s="602"/>
    </row>
    <row r="7" spans="1:18" s="100" customFormat="1" ht="12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544</v>
      </c>
      <c r="B9" s="366" t="s">
        <v>545</v>
      </c>
      <c r="C9" s="367" t="s">
        <v>546</v>
      </c>
      <c r="D9" s="189">
        <v>80</v>
      </c>
      <c r="E9" s="189"/>
      <c r="F9" s="189"/>
      <c r="G9" s="74">
        <f>D9+E9-F9</f>
        <v>80</v>
      </c>
      <c r="H9" s="65"/>
      <c r="I9" s="65"/>
      <c r="J9" s="74">
        <f>G9+H9-I9</f>
        <v>80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80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547</v>
      </c>
      <c r="B10" s="366" t="s">
        <v>548</v>
      </c>
      <c r="C10" s="367" t="s">
        <v>549</v>
      </c>
      <c r="D10" s="189">
        <v>263</v>
      </c>
      <c r="E10" s="189"/>
      <c r="F10" s="189"/>
      <c r="G10" s="74">
        <f aca="true" t="shared" si="2" ref="G10:G39">D10+E10-F10</f>
        <v>263</v>
      </c>
      <c r="H10" s="65"/>
      <c r="I10" s="65"/>
      <c r="J10" s="74">
        <f aca="true" t="shared" si="3" ref="J10:J39">G10+H10-I10</f>
        <v>263</v>
      </c>
      <c r="K10" s="65">
        <v>165</v>
      </c>
      <c r="L10" s="65">
        <v>9</v>
      </c>
      <c r="M10" s="65"/>
      <c r="N10" s="74">
        <f aca="true" t="shared" si="4" ref="N10:N39">K10+L10-M10</f>
        <v>174</v>
      </c>
      <c r="O10" s="65"/>
      <c r="P10" s="65"/>
      <c r="Q10" s="74">
        <f t="shared" si="0"/>
        <v>174</v>
      </c>
      <c r="R10" s="74">
        <f t="shared" si="1"/>
        <v>89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550</v>
      </c>
      <c r="B11" s="366" t="s">
        <v>551</v>
      </c>
      <c r="C11" s="367" t="s">
        <v>552</v>
      </c>
      <c r="D11" s="189">
        <v>36</v>
      </c>
      <c r="E11" s="189"/>
      <c r="F11" s="189"/>
      <c r="G11" s="74">
        <f t="shared" si="2"/>
        <v>36</v>
      </c>
      <c r="H11" s="65"/>
      <c r="I11" s="65"/>
      <c r="J11" s="74">
        <f t="shared" si="3"/>
        <v>36</v>
      </c>
      <c r="K11" s="65">
        <v>26</v>
      </c>
      <c r="L11" s="65">
        <v>1</v>
      </c>
      <c r="M11" s="65"/>
      <c r="N11" s="74">
        <f t="shared" si="4"/>
        <v>27</v>
      </c>
      <c r="O11" s="65"/>
      <c r="P11" s="65"/>
      <c r="Q11" s="74">
        <f t="shared" si="0"/>
        <v>27</v>
      </c>
      <c r="R11" s="74">
        <f t="shared" si="1"/>
        <v>9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553</v>
      </c>
      <c r="B12" s="366" t="s">
        <v>554</v>
      </c>
      <c r="C12" s="367" t="s">
        <v>555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556</v>
      </c>
      <c r="B13" s="366" t="s">
        <v>557</v>
      </c>
      <c r="C13" s="367" t="s">
        <v>558</v>
      </c>
      <c r="D13" s="189"/>
      <c r="E13" s="189"/>
      <c r="F13" s="189"/>
      <c r="G13" s="74">
        <f t="shared" si="2"/>
        <v>0</v>
      </c>
      <c r="H13" s="65"/>
      <c r="I13" s="65"/>
      <c r="J13" s="74">
        <f t="shared" si="3"/>
        <v>0</v>
      </c>
      <c r="K13" s="65"/>
      <c r="L13" s="65"/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559</v>
      </c>
      <c r="B14" s="366" t="s">
        <v>560</v>
      </c>
      <c r="C14" s="367" t="s">
        <v>561</v>
      </c>
      <c r="D14" s="189">
        <v>148</v>
      </c>
      <c r="E14" s="189"/>
      <c r="F14" s="189"/>
      <c r="G14" s="74">
        <f t="shared" si="2"/>
        <v>148</v>
      </c>
      <c r="H14" s="65"/>
      <c r="I14" s="65"/>
      <c r="J14" s="74">
        <f t="shared" si="3"/>
        <v>148</v>
      </c>
      <c r="K14" s="65">
        <v>148</v>
      </c>
      <c r="L14" s="65"/>
      <c r="M14" s="65"/>
      <c r="N14" s="74">
        <f t="shared" si="4"/>
        <v>148</v>
      </c>
      <c r="O14" s="65"/>
      <c r="P14" s="65"/>
      <c r="Q14" s="74">
        <f t="shared" si="0"/>
        <v>148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859</v>
      </c>
      <c r="B15" s="374" t="s">
        <v>860</v>
      </c>
      <c r="C15" s="456" t="s">
        <v>861</v>
      </c>
      <c r="D15" s="457">
        <v>52</v>
      </c>
      <c r="E15" s="457"/>
      <c r="F15" s="457"/>
      <c r="G15" s="74">
        <f t="shared" si="2"/>
        <v>52</v>
      </c>
      <c r="H15" s="458"/>
      <c r="I15" s="458"/>
      <c r="J15" s="74">
        <f t="shared" si="3"/>
        <v>52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52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562</v>
      </c>
      <c r="B16" s="193" t="s">
        <v>563</v>
      </c>
      <c r="C16" s="367" t="s">
        <v>564</v>
      </c>
      <c r="D16" s="189">
        <v>49</v>
      </c>
      <c r="E16" s="189"/>
      <c r="F16" s="189"/>
      <c r="G16" s="74">
        <f t="shared" si="2"/>
        <v>49</v>
      </c>
      <c r="H16" s="65"/>
      <c r="I16" s="65"/>
      <c r="J16" s="74">
        <f t="shared" si="3"/>
        <v>49</v>
      </c>
      <c r="K16" s="65">
        <v>49</v>
      </c>
      <c r="L16" s="65"/>
      <c r="M16" s="65"/>
      <c r="N16" s="74">
        <f t="shared" si="4"/>
        <v>49</v>
      </c>
      <c r="O16" s="65"/>
      <c r="P16" s="65"/>
      <c r="Q16" s="74">
        <f aca="true" t="shared" si="5" ref="Q16:Q25">N16+O16-P16</f>
        <v>49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565</v>
      </c>
      <c r="C17" s="369" t="s">
        <v>566</v>
      </c>
      <c r="D17" s="194">
        <f>SUM(D9:D16)</f>
        <v>628</v>
      </c>
      <c r="E17" s="194">
        <f>SUM(E9:E16)</f>
        <v>0</v>
      </c>
      <c r="F17" s="194">
        <f>SUM(F9:F16)</f>
        <v>0</v>
      </c>
      <c r="G17" s="74">
        <f t="shared" si="2"/>
        <v>628</v>
      </c>
      <c r="H17" s="75">
        <f>SUM(H9:H16)</f>
        <v>0</v>
      </c>
      <c r="I17" s="75">
        <f>SUM(I9:I16)</f>
        <v>0</v>
      </c>
      <c r="J17" s="74">
        <f t="shared" si="3"/>
        <v>628</v>
      </c>
      <c r="K17" s="75">
        <f>SUM(K9:K16)</f>
        <v>388</v>
      </c>
      <c r="L17" s="75">
        <f>SUM(L9:L16)</f>
        <v>10</v>
      </c>
      <c r="M17" s="75">
        <f>SUM(M9:M16)</f>
        <v>0</v>
      </c>
      <c r="N17" s="74">
        <f t="shared" si="4"/>
        <v>398</v>
      </c>
      <c r="O17" s="75">
        <f>SUM(O9:O16)</f>
        <v>0</v>
      </c>
      <c r="P17" s="75">
        <f>SUM(P9:P16)</f>
        <v>0</v>
      </c>
      <c r="Q17" s="74">
        <f t="shared" si="5"/>
        <v>398</v>
      </c>
      <c r="R17" s="74">
        <f t="shared" si="6"/>
        <v>230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567</v>
      </c>
      <c r="B18" s="371" t="s">
        <v>568</v>
      </c>
      <c r="C18" s="369" t="s">
        <v>569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570</v>
      </c>
      <c r="B19" s="371" t="s">
        <v>571</v>
      </c>
      <c r="C19" s="369" t="s">
        <v>572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573</v>
      </c>
      <c r="B20" s="363" t="s">
        <v>574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544</v>
      </c>
      <c r="B21" s="366" t="s">
        <v>575</v>
      </c>
      <c r="C21" s="367" t="s">
        <v>576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547</v>
      </c>
      <c r="B22" s="366" t="s">
        <v>577</v>
      </c>
      <c r="C22" s="367" t="s">
        <v>578</v>
      </c>
      <c r="D22" s="189">
        <v>3</v>
      </c>
      <c r="E22" s="189"/>
      <c r="F22" s="189"/>
      <c r="G22" s="74">
        <f t="shared" si="2"/>
        <v>3</v>
      </c>
      <c r="H22" s="65"/>
      <c r="I22" s="65"/>
      <c r="J22" s="74">
        <f t="shared" si="3"/>
        <v>3</v>
      </c>
      <c r="K22" s="65">
        <v>3</v>
      </c>
      <c r="L22" s="65"/>
      <c r="M22" s="65"/>
      <c r="N22" s="74">
        <f t="shared" si="4"/>
        <v>3</v>
      </c>
      <c r="O22" s="65"/>
      <c r="P22" s="65"/>
      <c r="Q22" s="74">
        <f t="shared" si="5"/>
        <v>3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550</v>
      </c>
      <c r="B23" s="374" t="s">
        <v>579</v>
      </c>
      <c r="C23" s="367" t="s">
        <v>580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553</v>
      </c>
      <c r="B24" s="375" t="s">
        <v>563</v>
      </c>
      <c r="C24" s="367" t="s">
        <v>581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839</v>
      </c>
      <c r="C25" s="376" t="s">
        <v>583</v>
      </c>
      <c r="D25" s="190">
        <f>SUM(D21:D24)</f>
        <v>3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3</v>
      </c>
      <c r="H25" s="66">
        <f t="shared" si="7"/>
        <v>0</v>
      </c>
      <c r="I25" s="66">
        <f t="shared" si="7"/>
        <v>0</v>
      </c>
      <c r="J25" s="67">
        <f t="shared" si="3"/>
        <v>3</v>
      </c>
      <c r="K25" s="66">
        <f t="shared" si="7"/>
        <v>3</v>
      </c>
      <c r="L25" s="66">
        <f t="shared" si="7"/>
        <v>0</v>
      </c>
      <c r="M25" s="66">
        <f t="shared" si="7"/>
        <v>0</v>
      </c>
      <c r="N25" s="67">
        <f t="shared" si="4"/>
        <v>3</v>
      </c>
      <c r="O25" s="66">
        <f t="shared" si="7"/>
        <v>0</v>
      </c>
      <c r="P25" s="66">
        <f t="shared" si="7"/>
        <v>0</v>
      </c>
      <c r="Q25" s="67">
        <f t="shared" si="5"/>
        <v>3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584</v>
      </c>
      <c r="B26" s="377" t="s">
        <v>585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544</v>
      </c>
      <c r="B27" s="379" t="s">
        <v>854</v>
      </c>
      <c r="C27" s="380" t="s">
        <v>586</v>
      </c>
      <c r="D27" s="192">
        <f>SUM(D28:D31)</f>
        <v>20153</v>
      </c>
      <c r="E27" s="192">
        <f aca="true" t="shared" si="8" ref="E27:P27">SUM(E28:E31)</f>
        <v>345</v>
      </c>
      <c r="F27" s="192">
        <f t="shared" si="8"/>
        <v>0</v>
      </c>
      <c r="G27" s="71">
        <f t="shared" si="2"/>
        <v>20498</v>
      </c>
      <c r="H27" s="70">
        <f t="shared" si="8"/>
        <v>0</v>
      </c>
      <c r="I27" s="70">
        <f t="shared" si="8"/>
        <v>80</v>
      </c>
      <c r="J27" s="71">
        <f t="shared" si="3"/>
        <v>20418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20418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587</v>
      </c>
      <c r="D28" s="189">
        <v>16531</v>
      </c>
      <c r="E28" s="189"/>
      <c r="F28" s="189"/>
      <c r="G28" s="74">
        <f t="shared" si="2"/>
        <v>16531</v>
      </c>
      <c r="H28" s="65"/>
      <c r="I28" s="65"/>
      <c r="J28" s="74">
        <f t="shared" si="3"/>
        <v>16531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16531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588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589</v>
      </c>
      <c r="D30" s="189">
        <v>123</v>
      </c>
      <c r="E30" s="189"/>
      <c r="F30" s="189"/>
      <c r="G30" s="74">
        <f t="shared" si="2"/>
        <v>123</v>
      </c>
      <c r="H30" s="72"/>
      <c r="I30" s="72"/>
      <c r="J30" s="74">
        <f t="shared" si="3"/>
        <v>123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123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590</v>
      </c>
      <c r="D31" s="189">
        <v>3499</v>
      </c>
      <c r="E31" s="189">
        <v>345</v>
      </c>
      <c r="F31" s="189"/>
      <c r="G31" s="74">
        <f t="shared" si="2"/>
        <v>3844</v>
      </c>
      <c r="H31" s="72"/>
      <c r="I31" s="72">
        <v>80</v>
      </c>
      <c r="J31" s="74">
        <f t="shared" si="3"/>
        <v>3764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3764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547</v>
      </c>
      <c r="B32" s="379" t="s">
        <v>591</v>
      </c>
      <c r="C32" s="367" t="s">
        <v>592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593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594</v>
      </c>
      <c r="C34" s="367" t="s">
        <v>595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596</v>
      </c>
      <c r="C35" s="367" t="s">
        <v>597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598</v>
      </c>
      <c r="C36" s="367" t="s">
        <v>599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550</v>
      </c>
      <c r="B37" s="381" t="s">
        <v>563</v>
      </c>
      <c r="C37" s="367" t="s">
        <v>600</v>
      </c>
      <c r="D37" s="189">
        <v>30</v>
      </c>
      <c r="E37" s="189"/>
      <c r="F37" s="189"/>
      <c r="G37" s="74">
        <f t="shared" si="2"/>
        <v>30</v>
      </c>
      <c r="H37" s="72"/>
      <c r="I37" s="72"/>
      <c r="J37" s="74">
        <f t="shared" si="3"/>
        <v>30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30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855</v>
      </c>
      <c r="C38" s="369" t="s">
        <v>602</v>
      </c>
      <c r="D38" s="194">
        <f>D27+D32+D37</f>
        <v>20183</v>
      </c>
      <c r="E38" s="194">
        <f aca="true" t="shared" si="12" ref="E38:P38">E27+E32+E37</f>
        <v>345</v>
      </c>
      <c r="F38" s="194">
        <f t="shared" si="12"/>
        <v>0</v>
      </c>
      <c r="G38" s="74">
        <f t="shared" si="2"/>
        <v>20528</v>
      </c>
      <c r="H38" s="75">
        <f t="shared" si="12"/>
        <v>0</v>
      </c>
      <c r="I38" s="75">
        <f t="shared" si="12"/>
        <v>80</v>
      </c>
      <c r="J38" s="74">
        <f t="shared" si="3"/>
        <v>20448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20448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ht="12">
      <c r="A39" s="370" t="s">
        <v>603</v>
      </c>
      <c r="B39" s="370" t="s">
        <v>604</v>
      </c>
      <c r="C39" s="369" t="s">
        <v>605</v>
      </c>
      <c r="D39" s="189"/>
      <c r="E39" s="189"/>
      <c r="F39" s="189"/>
      <c r="G39" s="74">
        <f t="shared" si="2"/>
        <v>0</v>
      </c>
      <c r="H39" s="72"/>
      <c r="I39" s="72"/>
      <c r="J39" s="74">
        <f t="shared" si="3"/>
        <v>0</v>
      </c>
      <c r="K39" s="72"/>
      <c r="L39" s="72"/>
      <c r="M39" s="72"/>
      <c r="N39" s="74">
        <f t="shared" si="4"/>
        <v>0</v>
      </c>
      <c r="O39" s="72"/>
      <c r="P39" s="72"/>
      <c r="Q39" s="74">
        <f t="shared" si="9"/>
        <v>0</v>
      </c>
      <c r="R39" s="74">
        <f t="shared" si="10"/>
        <v>0</v>
      </c>
      <c r="S39" s="107"/>
      <c r="T39" s="107"/>
      <c r="U39" s="107"/>
      <c r="V39" s="107"/>
      <c r="W39" s="107"/>
      <c r="X39" s="107"/>
      <c r="Y39" s="107"/>
      <c r="Z39" s="107"/>
      <c r="AA39" s="107"/>
      <c r="AB39" s="107"/>
    </row>
    <row r="40" spans="1:28" ht="12">
      <c r="A40" s="366"/>
      <c r="B40" s="370" t="s">
        <v>606</v>
      </c>
      <c r="C40" s="359" t="s">
        <v>607</v>
      </c>
      <c r="D40" s="438">
        <f>D17+D18+D19+D25+D38+D39</f>
        <v>20814</v>
      </c>
      <c r="E40" s="438">
        <f>E17+E18+E19+E25+E38+E39</f>
        <v>345</v>
      </c>
      <c r="F40" s="438">
        <f aca="true" t="shared" si="13" ref="F40:R40">F17+F18+F19+F25+F38+F39</f>
        <v>0</v>
      </c>
      <c r="G40" s="438">
        <f t="shared" si="13"/>
        <v>21159</v>
      </c>
      <c r="H40" s="438">
        <f t="shared" si="13"/>
        <v>0</v>
      </c>
      <c r="I40" s="438">
        <f t="shared" si="13"/>
        <v>80</v>
      </c>
      <c r="J40" s="438">
        <f t="shared" si="13"/>
        <v>21079</v>
      </c>
      <c r="K40" s="438">
        <f t="shared" si="13"/>
        <v>391</v>
      </c>
      <c r="L40" s="438">
        <f t="shared" si="13"/>
        <v>10</v>
      </c>
      <c r="M40" s="438">
        <f t="shared" si="13"/>
        <v>0</v>
      </c>
      <c r="N40" s="438">
        <f t="shared" si="13"/>
        <v>401</v>
      </c>
      <c r="O40" s="438">
        <f t="shared" si="13"/>
        <v>0</v>
      </c>
      <c r="P40" s="438">
        <f t="shared" si="13"/>
        <v>0</v>
      </c>
      <c r="Q40" s="438">
        <f t="shared" si="13"/>
        <v>401</v>
      </c>
      <c r="R40" s="438">
        <f t="shared" si="13"/>
        <v>20678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608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903</v>
      </c>
      <c r="C44" s="354"/>
      <c r="D44" s="355"/>
      <c r="E44" s="355"/>
      <c r="F44" s="355"/>
      <c r="G44" s="351"/>
      <c r="H44" s="356" t="s">
        <v>868</v>
      </c>
      <c r="I44" s="356"/>
      <c r="J44" s="356"/>
      <c r="K44" s="610"/>
      <c r="L44" s="610"/>
      <c r="M44" s="610"/>
      <c r="N44" s="610"/>
      <c r="O44" s="599" t="s">
        <v>869</v>
      </c>
      <c r="P44" s="600"/>
      <c r="Q44" s="600"/>
      <c r="R44" s="600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C5:C6"/>
    <mergeCell ref="K44:N44"/>
    <mergeCell ref="A2:B2"/>
    <mergeCell ref="C2:H2"/>
    <mergeCell ref="A3:B3"/>
    <mergeCell ref="C3:E3"/>
    <mergeCell ref="O44:R44"/>
    <mergeCell ref="Q5:Q6"/>
    <mergeCell ref="R5:R6"/>
    <mergeCell ref="J5:J6"/>
    <mergeCell ref="M3:N3"/>
    <mergeCell ref="A5:B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39:F39 H39:I39 K39:M39 O39:P39 D9:F16 H9:I16 K9:M16 O9:P16">
      <formula1>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15"/>
  <sheetViews>
    <sheetView zoomScalePageLayoutView="0" workbookViewId="0" topLeftCell="A87">
      <selection activeCell="A110" sqref="A110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4" t="s">
        <v>609</v>
      </c>
      <c r="B1" s="614"/>
      <c r="C1" s="614"/>
      <c r="D1" s="614"/>
      <c r="E1" s="614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385</v>
      </c>
      <c r="B3" s="617" t="str">
        <f>'справка №1-БАЛАНС'!E3</f>
        <v>"Българска Холдингова Компания" АД</v>
      </c>
      <c r="C3" s="618"/>
      <c r="D3" s="526" t="s">
        <v>2</v>
      </c>
      <c r="E3" s="107">
        <f>'справка №1-БАЛАНС'!H3</f>
        <v>121576032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5" t="str">
        <f>'справка №1-БАЛАНС'!E5</f>
        <v>01.01.-31.12.2014 г.</v>
      </c>
      <c r="C4" s="616"/>
      <c r="D4" s="527" t="s">
        <v>4</v>
      </c>
      <c r="E4" s="107">
        <f>'справка №1-БАЛАНС'!H4</f>
        <v>13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610</v>
      </c>
      <c r="B5" s="496"/>
      <c r="C5" s="497"/>
      <c r="D5" s="107"/>
      <c r="E5" s="498" t="s">
        <v>611</v>
      </c>
    </row>
    <row r="6" spans="1:14" s="100" customFormat="1" ht="12">
      <c r="A6" s="389" t="s">
        <v>465</v>
      </c>
      <c r="B6" s="390" t="s">
        <v>8</v>
      </c>
      <c r="C6" s="391" t="s">
        <v>612</v>
      </c>
      <c r="D6" s="138" t="s">
        <v>613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614</v>
      </c>
      <c r="E7" s="124" t="s">
        <v>615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616</v>
      </c>
      <c r="B9" s="394" t="s">
        <v>617</v>
      </c>
      <c r="C9" s="108"/>
      <c r="D9" s="108"/>
      <c r="E9" s="120">
        <f>C9-D9</f>
        <v>0</v>
      </c>
      <c r="F9" s="106"/>
    </row>
    <row r="10" spans="1:6" ht="12">
      <c r="A10" s="393" t="s">
        <v>618</v>
      </c>
      <c r="B10" s="395"/>
      <c r="C10" s="104"/>
      <c r="D10" s="104"/>
      <c r="E10" s="120"/>
      <c r="F10" s="106"/>
    </row>
    <row r="11" spans="1:15" ht="12">
      <c r="A11" s="396" t="s">
        <v>619</v>
      </c>
      <c r="B11" s="397" t="s">
        <v>620</v>
      </c>
      <c r="C11" s="119">
        <f>SUM(C12:C14)</f>
        <v>3919</v>
      </c>
      <c r="D11" s="119">
        <f>SUM(D12:D14)</f>
        <v>0</v>
      </c>
      <c r="E11" s="120">
        <f>SUM(E12:E14)</f>
        <v>3919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621</v>
      </c>
      <c r="B12" s="397" t="s">
        <v>622</v>
      </c>
      <c r="C12" s="108">
        <v>3919</v>
      </c>
      <c r="D12" s="108"/>
      <c r="E12" s="120">
        <f aca="true" t="shared" si="0" ref="E12:E42">C12-D12</f>
        <v>3919</v>
      </c>
      <c r="F12" s="106"/>
    </row>
    <row r="13" spans="1:6" ht="12">
      <c r="A13" s="396" t="s">
        <v>623</v>
      </c>
      <c r="B13" s="397" t="s">
        <v>624</v>
      </c>
      <c r="C13" s="108"/>
      <c r="D13" s="108"/>
      <c r="E13" s="120">
        <f t="shared" si="0"/>
        <v>0</v>
      </c>
      <c r="F13" s="106"/>
    </row>
    <row r="14" spans="1:6" ht="12">
      <c r="A14" s="396" t="s">
        <v>625</v>
      </c>
      <c r="B14" s="397" t="s">
        <v>626</v>
      </c>
      <c r="C14" s="108"/>
      <c r="D14" s="108"/>
      <c r="E14" s="120">
        <f t="shared" si="0"/>
        <v>0</v>
      </c>
      <c r="F14" s="106"/>
    </row>
    <row r="15" spans="1:6" ht="12">
      <c r="A15" s="396" t="s">
        <v>627</v>
      </c>
      <c r="B15" s="397" t="s">
        <v>628</v>
      </c>
      <c r="C15" s="108"/>
      <c r="D15" s="108"/>
      <c r="E15" s="120">
        <f t="shared" si="0"/>
        <v>0</v>
      </c>
      <c r="F15" s="106"/>
    </row>
    <row r="16" spans="1:15" ht="12">
      <c r="A16" s="396" t="s">
        <v>629</v>
      </c>
      <c r="B16" s="397" t="s">
        <v>630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631</v>
      </c>
      <c r="B17" s="397" t="s">
        <v>632</v>
      </c>
      <c r="C17" s="108"/>
      <c r="D17" s="108"/>
      <c r="E17" s="120">
        <f t="shared" si="0"/>
        <v>0</v>
      </c>
      <c r="F17" s="106"/>
    </row>
    <row r="18" spans="1:6" ht="12">
      <c r="A18" s="396" t="s">
        <v>625</v>
      </c>
      <c r="B18" s="397" t="s">
        <v>633</v>
      </c>
      <c r="C18" s="108"/>
      <c r="D18" s="108"/>
      <c r="E18" s="120">
        <f t="shared" si="0"/>
        <v>0</v>
      </c>
      <c r="F18" s="106"/>
    </row>
    <row r="19" spans="1:15" ht="12">
      <c r="A19" s="398" t="s">
        <v>634</v>
      </c>
      <c r="B19" s="394" t="s">
        <v>635</v>
      </c>
      <c r="C19" s="104">
        <f>C11+C15+C16</f>
        <v>3919</v>
      </c>
      <c r="D19" s="104">
        <f>D11+D15+D16</f>
        <v>0</v>
      </c>
      <c r="E19" s="118">
        <f>E11+E15+E16</f>
        <v>3919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636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637</v>
      </c>
      <c r="B21" s="394" t="s">
        <v>638</v>
      </c>
      <c r="C21" s="108">
        <v>24</v>
      </c>
      <c r="D21" s="108"/>
      <c r="E21" s="120">
        <f t="shared" si="0"/>
        <v>24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639</v>
      </c>
      <c r="B23" s="399"/>
      <c r="C23" s="119"/>
      <c r="D23" s="104"/>
      <c r="E23" s="120"/>
      <c r="F23" s="106"/>
    </row>
    <row r="24" spans="1:15" ht="12">
      <c r="A24" s="396" t="s">
        <v>640</v>
      </c>
      <c r="B24" s="397" t="s">
        <v>641</v>
      </c>
      <c r="C24" s="119">
        <f>SUM(C25:C27)</f>
        <v>2112</v>
      </c>
      <c r="D24" s="119">
        <f>SUM(D25:D27)</f>
        <v>2112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642</v>
      </c>
      <c r="B25" s="397" t="s">
        <v>643</v>
      </c>
      <c r="C25" s="108">
        <v>748</v>
      </c>
      <c r="D25" s="108">
        <v>748</v>
      </c>
      <c r="E25" s="120">
        <f t="shared" si="0"/>
        <v>0</v>
      </c>
      <c r="F25" s="106"/>
    </row>
    <row r="26" spans="1:6" ht="12">
      <c r="A26" s="396" t="s">
        <v>644</v>
      </c>
      <c r="B26" s="397" t="s">
        <v>645</v>
      </c>
      <c r="C26" s="108">
        <v>8</v>
      </c>
      <c r="D26" s="108">
        <v>8</v>
      </c>
      <c r="E26" s="120">
        <f t="shared" si="0"/>
        <v>0</v>
      </c>
      <c r="F26" s="106"/>
    </row>
    <row r="27" spans="1:6" ht="12">
      <c r="A27" s="396" t="s">
        <v>646</v>
      </c>
      <c r="B27" s="397" t="s">
        <v>647</v>
      </c>
      <c r="C27" s="108">
        <v>1356</v>
      </c>
      <c r="D27" s="108">
        <v>1356</v>
      </c>
      <c r="E27" s="120">
        <f t="shared" si="0"/>
        <v>0</v>
      </c>
      <c r="F27" s="106"/>
    </row>
    <row r="28" spans="1:6" ht="12">
      <c r="A28" s="396" t="s">
        <v>648</v>
      </c>
      <c r="B28" s="397" t="s">
        <v>649</v>
      </c>
      <c r="C28" s="108"/>
      <c r="D28" s="108"/>
      <c r="E28" s="120">
        <f t="shared" si="0"/>
        <v>0</v>
      </c>
      <c r="F28" s="106"/>
    </row>
    <row r="29" spans="1:6" ht="12">
      <c r="A29" s="396" t="s">
        <v>650</v>
      </c>
      <c r="B29" s="397" t="s">
        <v>651</v>
      </c>
      <c r="C29" s="108"/>
      <c r="D29" s="108"/>
      <c r="E29" s="120">
        <f t="shared" si="0"/>
        <v>0</v>
      </c>
      <c r="F29" s="106"/>
    </row>
    <row r="30" spans="1:6" ht="12">
      <c r="A30" s="396" t="s">
        <v>652</v>
      </c>
      <c r="B30" s="397" t="s">
        <v>653</v>
      </c>
      <c r="C30" s="108"/>
      <c r="D30" s="108"/>
      <c r="E30" s="120">
        <f t="shared" si="0"/>
        <v>0</v>
      </c>
      <c r="F30" s="106"/>
    </row>
    <row r="31" spans="1:6" ht="12">
      <c r="A31" s="396" t="s">
        <v>654</v>
      </c>
      <c r="B31" s="397" t="s">
        <v>655</v>
      </c>
      <c r="C31" s="108"/>
      <c r="D31" s="108"/>
      <c r="E31" s="120">
        <f t="shared" si="0"/>
        <v>0</v>
      </c>
      <c r="F31" s="106"/>
    </row>
    <row r="32" spans="1:6" ht="12">
      <c r="A32" s="396" t="s">
        <v>656</v>
      </c>
      <c r="B32" s="397" t="s">
        <v>657</v>
      </c>
      <c r="C32" s="108"/>
      <c r="D32" s="108"/>
      <c r="E32" s="120">
        <f t="shared" si="0"/>
        <v>0</v>
      </c>
      <c r="F32" s="106"/>
    </row>
    <row r="33" spans="1:15" ht="12">
      <c r="A33" s="396" t="s">
        <v>658</v>
      </c>
      <c r="B33" s="397" t="s">
        <v>659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660</v>
      </c>
      <c r="B34" s="397" t="s">
        <v>661</v>
      </c>
      <c r="C34" s="108"/>
      <c r="D34" s="108"/>
      <c r="E34" s="120">
        <f t="shared" si="0"/>
        <v>0</v>
      </c>
      <c r="F34" s="106"/>
    </row>
    <row r="35" spans="1:6" ht="12">
      <c r="A35" s="396" t="s">
        <v>662</v>
      </c>
      <c r="B35" s="397" t="s">
        <v>663</v>
      </c>
      <c r="C35" s="108"/>
      <c r="D35" s="108"/>
      <c r="E35" s="120">
        <f t="shared" si="0"/>
        <v>0</v>
      </c>
      <c r="F35" s="106"/>
    </row>
    <row r="36" spans="1:6" ht="12">
      <c r="A36" s="396" t="s">
        <v>664</v>
      </c>
      <c r="B36" s="397" t="s">
        <v>665</v>
      </c>
      <c r="C36" s="108"/>
      <c r="D36" s="108"/>
      <c r="E36" s="120">
        <f t="shared" si="0"/>
        <v>0</v>
      </c>
      <c r="F36" s="106"/>
    </row>
    <row r="37" spans="1:6" ht="12">
      <c r="A37" s="396" t="s">
        <v>666</v>
      </c>
      <c r="B37" s="397" t="s">
        <v>667</v>
      </c>
      <c r="C37" s="108"/>
      <c r="D37" s="108"/>
      <c r="E37" s="120">
        <f t="shared" si="0"/>
        <v>0</v>
      </c>
      <c r="F37" s="106"/>
    </row>
    <row r="38" spans="1:15" ht="12">
      <c r="A38" s="396" t="s">
        <v>668</v>
      </c>
      <c r="B38" s="397" t="s">
        <v>669</v>
      </c>
      <c r="C38" s="119">
        <f>SUM(C39:C42)</f>
        <v>138</v>
      </c>
      <c r="D38" s="105">
        <f>SUM(D39:D42)</f>
        <v>138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670</v>
      </c>
      <c r="B39" s="397" t="s">
        <v>671</v>
      </c>
      <c r="C39" s="108"/>
      <c r="D39" s="108"/>
      <c r="E39" s="120">
        <f t="shared" si="0"/>
        <v>0</v>
      </c>
      <c r="F39" s="106"/>
    </row>
    <row r="40" spans="1:6" ht="12">
      <c r="A40" s="396" t="s">
        <v>672</v>
      </c>
      <c r="B40" s="397" t="s">
        <v>673</v>
      </c>
      <c r="C40" s="108"/>
      <c r="D40" s="108"/>
      <c r="E40" s="120">
        <f t="shared" si="0"/>
        <v>0</v>
      </c>
      <c r="F40" s="106"/>
    </row>
    <row r="41" spans="1:6" ht="12">
      <c r="A41" s="396" t="s">
        <v>674</v>
      </c>
      <c r="B41" s="397" t="s">
        <v>675</v>
      </c>
      <c r="C41" s="108"/>
      <c r="D41" s="108"/>
      <c r="E41" s="120">
        <f t="shared" si="0"/>
        <v>0</v>
      </c>
      <c r="F41" s="106"/>
    </row>
    <row r="42" spans="1:6" ht="12">
      <c r="A42" s="396" t="s">
        <v>676</v>
      </c>
      <c r="B42" s="397" t="s">
        <v>677</v>
      </c>
      <c r="C42" s="108">
        <v>138</v>
      </c>
      <c r="D42" s="108">
        <v>138</v>
      </c>
      <c r="E42" s="120">
        <f t="shared" si="0"/>
        <v>0</v>
      </c>
      <c r="F42" s="106"/>
    </row>
    <row r="43" spans="1:15" ht="12">
      <c r="A43" s="398" t="s">
        <v>678</v>
      </c>
      <c r="B43" s="394" t="s">
        <v>679</v>
      </c>
      <c r="C43" s="104">
        <f>C24+C28+C29+C31+C30+C32+C33+C38</f>
        <v>2250</v>
      </c>
      <c r="D43" s="104">
        <f>D24+D28+D29+D31+D30+D32+D33+D38</f>
        <v>2250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680</v>
      </c>
      <c r="B44" s="395" t="s">
        <v>681</v>
      </c>
      <c r="C44" s="103">
        <f>C43+C21+C19+C9</f>
        <v>6193</v>
      </c>
      <c r="D44" s="103">
        <f>D43+D21+D19+D9</f>
        <v>2250</v>
      </c>
      <c r="E44" s="118">
        <f>E43+E21+E19+E9</f>
        <v>3943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682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465</v>
      </c>
      <c r="B48" s="390" t="s">
        <v>8</v>
      </c>
      <c r="C48" s="404" t="s">
        <v>683</v>
      </c>
      <c r="D48" s="138" t="s">
        <v>684</v>
      </c>
      <c r="E48" s="138"/>
      <c r="F48" s="138" t="s">
        <v>685</v>
      </c>
    </row>
    <row r="49" spans="1:6" s="100" customFormat="1" ht="12">
      <c r="A49" s="389"/>
      <c r="B49" s="392"/>
      <c r="C49" s="404"/>
      <c r="D49" s="393" t="s">
        <v>614</v>
      </c>
      <c r="E49" s="393" t="s">
        <v>615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686</v>
      </c>
      <c r="B51" s="399"/>
      <c r="C51" s="103"/>
      <c r="D51" s="103"/>
      <c r="E51" s="103"/>
      <c r="F51" s="405"/>
    </row>
    <row r="52" spans="1:16" ht="24">
      <c r="A52" s="396" t="s">
        <v>687</v>
      </c>
      <c r="B52" s="397" t="s">
        <v>688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689</v>
      </c>
      <c r="B53" s="397" t="s">
        <v>690</v>
      </c>
      <c r="C53" s="108"/>
      <c r="D53" s="108"/>
      <c r="E53" s="119">
        <f>C53-D53</f>
        <v>0</v>
      </c>
      <c r="F53" s="108"/>
    </row>
    <row r="54" spans="1:6" ht="12">
      <c r="A54" s="396" t="s">
        <v>691</v>
      </c>
      <c r="B54" s="397" t="s">
        <v>692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676</v>
      </c>
      <c r="B55" s="397" t="s">
        <v>693</v>
      </c>
      <c r="C55" s="108"/>
      <c r="D55" s="108"/>
      <c r="E55" s="119">
        <f t="shared" si="1"/>
        <v>0</v>
      </c>
      <c r="F55" s="108"/>
    </row>
    <row r="56" spans="1:16" ht="24">
      <c r="A56" s="396" t="s">
        <v>694</v>
      </c>
      <c r="B56" s="397" t="s">
        <v>695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696</v>
      </c>
      <c r="B57" s="397" t="s">
        <v>697</v>
      </c>
      <c r="C57" s="108"/>
      <c r="D57" s="108"/>
      <c r="E57" s="119">
        <f t="shared" si="1"/>
        <v>0</v>
      </c>
      <c r="F57" s="108"/>
    </row>
    <row r="58" spans="1:6" ht="12">
      <c r="A58" s="406" t="s">
        <v>698</v>
      </c>
      <c r="B58" s="397" t="s">
        <v>699</v>
      </c>
      <c r="C58" s="109"/>
      <c r="D58" s="109"/>
      <c r="E58" s="119">
        <f t="shared" si="1"/>
        <v>0</v>
      </c>
      <c r="F58" s="109"/>
    </row>
    <row r="59" spans="1:6" ht="12">
      <c r="A59" s="406" t="s">
        <v>700</v>
      </c>
      <c r="B59" s="397" t="s">
        <v>701</v>
      </c>
      <c r="C59" s="108"/>
      <c r="D59" s="108"/>
      <c r="E59" s="119">
        <f t="shared" si="1"/>
        <v>0</v>
      </c>
      <c r="F59" s="108"/>
    </row>
    <row r="60" spans="1:6" ht="12">
      <c r="A60" s="406" t="s">
        <v>698</v>
      </c>
      <c r="B60" s="397" t="s">
        <v>702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703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704</v>
      </c>
      <c r="C62" s="108"/>
      <c r="D62" s="108"/>
      <c r="E62" s="119">
        <f t="shared" si="1"/>
        <v>0</v>
      </c>
      <c r="F62" s="110"/>
    </row>
    <row r="63" spans="1:6" ht="12">
      <c r="A63" s="396" t="s">
        <v>705</v>
      </c>
      <c r="B63" s="397" t="s">
        <v>706</v>
      </c>
      <c r="C63" s="108"/>
      <c r="D63" s="108"/>
      <c r="E63" s="119">
        <f t="shared" si="1"/>
        <v>0</v>
      </c>
      <c r="F63" s="110"/>
    </row>
    <row r="64" spans="1:6" ht="12">
      <c r="A64" s="396" t="s">
        <v>707</v>
      </c>
      <c r="B64" s="397" t="s">
        <v>708</v>
      </c>
      <c r="C64" s="108"/>
      <c r="D64" s="108"/>
      <c r="E64" s="119">
        <f t="shared" si="1"/>
        <v>0</v>
      </c>
      <c r="F64" s="110"/>
    </row>
    <row r="65" spans="1:6" ht="12">
      <c r="A65" s="396" t="s">
        <v>709</v>
      </c>
      <c r="B65" s="397" t="s">
        <v>710</v>
      </c>
      <c r="C65" s="109"/>
      <c r="D65" s="109"/>
      <c r="E65" s="119">
        <f t="shared" si="1"/>
        <v>0</v>
      </c>
      <c r="F65" s="111"/>
    </row>
    <row r="66" spans="1:16" ht="12">
      <c r="A66" s="398" t="s">
        <v>711</v>
      </c>
      <c r="B66" s="394" t="s">
        <v>712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713</v>
      </c>
      <c r="B67" s="395"/>
      <c r="C67" s="104"/>
      <c r="D67" s="104"/>
      <c r="E67" s="119"/>
      <c r="F67" s="112"/>
    </row>
    <row r="68" spans="1:6" ht="12">
      <c r="A68" s="396" t="s">
        <v>714</v>
      </c>
      <c r="B68" s="407" t="s">
        <v>715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716</v>
      </c>
      <c r="B70" s="399"/>
      <c r="C70" s="104"/>
      <c r="D70" s="104"/>
      <c r="E70" s="119"/>
      <c r="F70" s="112"/>
    </row>
    <row r="71" spans="1:16" ht="24">
      <c r="A71" s="396" t="s">
        <v>687</v>
      </c>
      <c r="B71" s="397" t="s">
        <v>717</v>
      </c>
      <c r="C71" s="105">
        <f>SUM(C72:C74)</f>
        <v>263</v>
      </c>
      <c r="D71" s="105">
        <f>SUM(D72:D74)</f>
        <v>263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718</v>
      </c>
      <c r="B72" s="397" t="s">
        <v>719</v>
      </c>
      <c r="C72" s="108"/>
      <c r="D72" s="108"/>
      <c r="E72" s="119">
        <f t="shared" si="1"/>
        <v>0</v>
      </c>
      <c r="F72" s="110"/>
    </row>
    <row r="73" spans="1:6" ht="12">
      <c r="A73" s="396" t="s">
        <v>720</v>
      </c>
      <c r="B73" s="397" t="s">
        <v>721</v>
      </c>
      <c r="C73" s="108"/>
      <c r="D73" s="108"/>
      <c r="E73" s="119">
        <f t="shared" si="1"/>
        <v>0</v>
      </c>
      <c r="F73" s="110"/>
    </row>
    <row r="74" spans="1:6" ht="12">
      <c r="A74" s="408" t="s">
        <v>722</v>
      </c>
      <c r="B74" s="397" t="s">
        <v>723</v>
      </c>
      <c r="C74" s="108">
        <v>263</v>
      </c>
      <c r="D74" s="108">
        <v>263</v>
      </c>
      <c r="E74" s="119">
        <f t="shared" si="1"/>
        <v>0</v>
      </c>
      <c r="F74" s="110"/>
    </row>
    <row r="75" spans="1:16" ht="24">
      <c r="A75" s="396" t="s">
        <v>694</v>
      </c>
      <c r="B75" s="397" t="s">
        <v>724</v>
      </c>
      <c r="C75" s="103">
        <f>C76+C78</f>
        <v>1471</v>
      </c>
      <c r="D75" s="103">
        <f>D76+D78</f>
        <v>1471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725</v>
      </c>
      <c r="B76" s="397" t="s">
        <v>726</v>
      </c>
      <c r="C76" s="108">
        <v>1471</v>
      </c>
      <c r="D76" s="108">
        <v>1471</v>
      </c>
      <c r="E76" s="119">
        <f t="shared" si="1"/>
        <v>0</v>
      </c>
      <c r="F76" s="108"/>
    </row>
    <row r="77" spans="1:6" ht="12">
      <c r="A77" s="396" t="s">
        <v>727</v>
      </c>
      <c r="B77" s="397" t="s">
        <v>728</v>
      </c>
      <c r="C77" s="109"/>
      <c r="D77" s="109"/>
      <c r="E77" s="119">
        <f t="shared" si="1"/>
        <v>0</v>
      </c>
      <c r="F77" s="109"/>
    </row>
    <row r="78" spans="1:6" ht="12">
      <c r="A78" s="396" t="s">
        <v>729</v>
      </c>
      <c r="B78" s="397" t="s">
        <v>730</v>
      </c>
      <c r="C78" s="108"/>
      <c r="D78" s="108"/>
      <c r="E78" s="119">
        <f t="shared" si="1"/>
        <v>0</v>
      </c>
      <c r="F78" s="108"/>
    </row>
    <row r="79" spans="1:6" ht="12">
      <c r="A79" s="396" t="s">
        <v>698</v>
      </c>
      <c r="B79" s="397" t="s">
        <v>731</v>
      </c>
      <c r="C79" s="109"/>
      <c r="D79" s="109"/>
      <c r="E79" s="119">
        <f t="shared" si="1"/>
        <v>0</v>
      </c>
      <c r="F79" s="109"/>
    </row>
    <row r="80" spans="1:16" ht="12">
      <c r="A80" s="396" t="s">
        <v>732</v>
      </c>
      <c r="B80" s="397" t="s">
        <v>733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734</v>
      </c>
      <c r="B81" s="397" t="s">
        <v>735</v>
      </c>
      <c r="C81" s="108"/>
      <c r="D81" s="108"/>
      <c r="E81" s="119">
        <f t="shared" si="1"/>
        <v>0</v>
      </c>
      <c r="F81" s="108"/>
    </row>
    <row r="82" spans="1:6" ht="12">
      <c r="A82" s="396" t="s">
        <v>736</v>
      </c>
      <c r="B82" s="397" t="s">
        <v>737</v>
      </c>
      <c r="C82" s="108"/>
      <c r="D82" s="108"/>
      <c r="E82" s="119">
        <f t="shared" si="1"/>
        <v>0</v>
      </c>
      <c r="F82" s="108"/>
    </row>
    <row r="83" spans="1:6" ht="24">
      <c r="A83" s="396" t="s">
        <v>738</v>
      </c>
      <c r="B83" s="397" t="s">
        <v>739</v>
      </c>
      <c r="C83" s="108"/>
      <c r="D83" s="108"/>
      <c r="E83" s="119">
        <f t="shared" si="1"/>
        <v>0</v>
      </c>
      <c r="F83" s="108"/>
    </row>
    <row r="84" spans="1:6" ht="12">
      <c r="A84" s="396" t="s">
        <v>740</v>
      </c>
      <c r="B84" s="397" t="s">
        <v>741</v>
      </c>
      <c r="C84" s="108"/>
      <c r="D84" s="108"/>
      <c r="E84" s="119">
        <f t="shared" si="1"/>
        <v>0</v>
      </c>
      <c r="F84" s="108"/>
    </row>
    <row r="85" spans="1:16" ht="12">
      <c r="A85" s="396" t="s">
        <v>742</v>
      </c>
      <c r="B85" s="397" t="s">
        <v>743</v>
      </c>
      <c r="C85" s="104">
        <f>SUM(C86:C90)+C94</f>
        <v>39</v>
      </c>
      <c r="D85" s="104">
        <f>SUM(D86:D90)+D94</f>
        <v>39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744</v>
      </c>
      <c r="B86" s="397" t="s">
        <v>745</v>
      </c>
      <c r="C86" s="108"/>
      <c r="D86" s="108"/>
      <c r="E86" s="119">
        <f t="shared" si="1"/>
        <v>0</v>
      </c>
      <c r="F86" s="108"/>
    </row>
    <row r="87" spans="1:6" ht="12">
      <c r="A87" s="396" t="s">
        <v>746</v>
      </c>
      <c r="B87" s="397" t="s">
        <v>747</v>
      </c>
      <c r="C87" s="108">
        <v>1</v>
      </c>
      <c r="D87" s="108">
        <v>1</v>
      </c>
      <c r="E87" s="119">
        <f t="shared" si="1"/>
        <v>0</v>
      </c>
      <c r="F87" s="108"/>
    </row>
    <row r="88" spans="1:6" ht="12">
      <c r="A88" s="396" t="s">
        <v>748</v>
      </c>
      <c r="B88" s="397" t="s">
        <v>749</v>
      </c>
      <c r="C88" s="108"/>
      <c r="D88" s="108"/>
      <c r="E88" s="119">
        <f t="shared" si="1"/>
        <v>0</v>
      </c>
      <c r="F88" s="108"/>
    </row>
    <row r="89" spans="1:6" ht="12">
      <c r="A89" s="396" t="s">
        <v>750</v>
      </c>
      <c r="B89" s="397" t="s">
        <v>751</v>
      </c>
      <c r="C89" s="108">
        <v>29</v>
      </c>
      <c r="D89" s="108">
        <v>29</v>
      </c>
      <c r="E89" s="119">
        <f t="shared" si="1"/>
        <v>0</v>
      </c>
      <c r="F89" s="108"/>
    </row>
    <row r="90" spans="1:16" ht="12">
      <c r="A90" s="396" t="s">
        <v>752</v>
      </c>
      <c r="B90" s="397" t="s">
        <v>753</v>
      </c>
      <c r="C90" s="103">
        <f>SUM(C91:C93)</f>
        <v>4</v>
      </c>
      <c r="D90" s="103">
        <f>SUM(D91:D93)</f>
        <v>4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754</v>
      </c>
      <c r="B91" s="397" t="s">
        <v>755</v>
      </c>
      <c r="C91" s="108">
        <v>4</v>
      </c>
      <c r="D91" s="108">
        <v>4</v>
      </c>
      <c r="E91" s="119">
        <f t="shared" si="1"/>
        <v>0</v>
      </c>
      <c r="F91" s="108"/>
    </row>
    <row r="92" spans="1:6" ht="12">
      <c r="A92" s="396" t="s">
        <v>662</v>
      </c>
      <c r="B92" s="397" t="s">
        <v>756</v>
      </c>
      <c r="C92" s="108"/>
      <c r="D92" s="108"/>
      <c r="E92" s="119">
        <f t="shared" si="1"/>
        <v>0</v>
      </c>
      <c r="F92" s="108"/>
    </row>
    <row r="93" spans="1:6" ht="12">
      <c r="A93" s="396" t="s">
        <v>666</v>
      </c>
      <c r="B93" s="397" t="s">
        <v>757</v>
      </c>
      <c r="C93" s="108"/>
      <c r="D93" s="108"/>
      <c r="E93" s="119">
        <f t="shared" si="1"/>
        <v>0</v>
      </c>
      <c r="F93" s="108"/>
    </row>
    <row r="94" spans="1:6" ht="12">
      <c r="A94" s="396" t="s">
        <v>758</v>
      </c>
      <c r="B94" s="397" t="s">
        <v>759</v>
      </c>
      <c r="C94" s="108">
        <v>5</v>
      </c>
      <c r="D94" s="108">
        <v>5</v>
      </c>
      <c r="E94" s="119">
        <f t="shared" si="1"/>
        <v>0</v>
      </c>
      <c r="F94" s="108"/>
    </row>
    <row r="95" spans="1:6" ht="12">
      <c r="A95" s="396" t="s">
        <v>760</v>
      </c>
      <c r="B95" s="397" t="s">
        <v>761</v>
      </c>
      <c r="C95" s="108"/>
      <c r="D95" s="108"/>
      <c r="E95" s="119">
        <f t="shared" si="1"/>
        <v>0</v>
      </c>
      <c r="F95" s="110"/>
    </row>
    <row r="96" spans="1:16" ht="12">
      <c r="A96" s="398" t="s">
        <v>762</v>
      </c>
      <c r="B96" s="407" t="s">
        <v>763</v>
      </c>
      <c r="C96" s="104">
        <f>C85+C80+C75+C71+C95</f>
        <v>1773</v>
      </c>
      <c r="D96" s="104">
        <f>D85+D80+D75+D71+D95</f>
        <v>1773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764</v>
      </c>
      <c r="B97" s="395" t="s">
        <v>765</v>
      </c>
      <c r="C97" s="104">
        <f>C96+C68+C66</f>
        <v>1773</v>
      </c>
      <c r="D97" s="104">
        <f>D96+D68+D66</f>
        <v>1773</v>
      </c>
      <c r="E97" s="104">
        <f>E96+E68+E66</f>
        <v>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766</v>
      </c>
      <c r="B99" s="410"/>
      <c r="C99" s="113"/>
      <c r="D99" s="113"/>
      <c r="E99" s="113"/>
      <c r="F99" s="411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465</v>
      </c>
      <c r="B100" s="395" t="s">
        <v>466</v>
      </c>
      <c r="C100" s="115" t="s">
        <v>767</v>
      </c>
      <c r="D100" s="115" t="s">
        <v>768</v>
      </c>
      <c r="E100" s="115" t="s">
        <v>769</v>
      </c>
      <c r="F100" s="115" t="s">
        <v>770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771</v>
      </c>
      <c r="B102" s="397" t="s">
        <v>772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773</v>
      </c>
      <c r="B103" s="397" t="s">
        <v>774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775</v>
      </c>
      <c r="B104" s="397" t="s">
        <v>776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777</v>
      </c>
      <c r="B105" s="395" t="s">
        <v>778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779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3" t="s">
        <v>780</v>
      </c>
      <c r="B107" s="613"/>
      <c r="C107" s="613"/>
      <c r="D107" s="613"/>
      <c r="E107" s="613"/>
      <c r="F107" s="613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2" t="s">
        <v>781</v>
      </c>
      <c r="B109" s="612"/>
      <c r="C109" s="612" t="s">
        <v>383</v>
      </c>
      <c r="D109" s="612"/>
      <c r="E109" s="612"/>
      <c r="F109" s="612"/>
    </row>
    <row r="110" spans="1:6" ht="12">
      <c r="A110" s="385" t="s">
        <v>901</v>
      </c>
      <c r="B110" s="386"/>
      <c r="C110" s="385" t="s">
        <v>866</v>
      </c>
      <c r="D110" s="385"/>
      <c r="E110" s="385"/>
      <c r="F110" s="387"/>
    </row>
    <row r="111" spans="1:6" ht="12">
      <c r="A111" s="385"/>
      <c r="B111" s="386"/>
      <c r="C111" s="611" t="s">
        <v>782</v>
      </c>
      <c r="D111" s="611"/>
      <c r="E111" s="611"/>
      <c r="F111" s="611"/>
    </row>
    <row r="112" spans="1:6" ht="12">
      <c r="A112" s="349"/>
      <c r="B112" s="388"/>
      <c r="C112" s="349" t="s">
        <v>867</v>
      </c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 t="s">
        <v>898</v>
      </c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fitToHeight="1" fitToWidth="1" horizontalDpi="300" verticalDpi="300" orientation="portrait" paperSize="9" scale="53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2">
      <selection activeCell="B36" sqref="B36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783</v>
      </c>
      <c r="F2" s="418"/>
      <c r="G2" s="418"/>
      <c r="H2" s="416"/>
      <c r="I2" s="416"/>
    </row>
    <row r="3" spans="1:9" ht="12">
      <c r="A3" s="416"/>
      <c r="B3" s="417"/>
      <c r="C3" s="419" t="s">
        <v>784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385</v>
      </c>
      <c r="B4" s="619" t="str">
        <f>'справка №1-БАЛАНС'!E3</f>
        <v>"Българска Холдингова Компания" АД</v>
      </c>
      <c r="C4" s="619"/>
      <c r="D4" s="619"/>
      <c r="E4" s="619"/>
      <c r="F4" s="619"/>
      <c r="G4" s="625" t="s">
        <v>2</v>
      </c>
      <c r="H4" s="625"/>
      <c r="I4" s="500">
        <f>'справка №1-БАЛАНС'!H3</f>
        <v>121576032</v>
      </c>
    </row>
    <row r="5" spans="1:9" ht="15">
      <c r="A5" s="501" t="s">
        <v>5</v>
      </c>
      <c r="B5" s="620" t="str">
        <f>'справка №1-БАЛАНС'!E5</f>
        <v>01.01.-31.12.2014 г.</v>
      </c>
      <c r="C5" s="620"/>
      <c r="D5" s="620"/>
      <c r="E5" s="620"/>
      <c r="F5" s="620"/>
      <c r="G5" s="623" t="s">
        <v>4</v>
      </c>
      <c r="H5" s="624"/>
      <c r="I5" s="500">
        <f>'справка №1-БАЛАНС'!H4</f>
        <v>13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785</v>
      </c>
    </row>
    <row r="7" spans="1:9" s="520" customFormat="1" ht="12">
      <c r="A7" s="140" t="s">
        <v>465</v>
      </c>
      <c r="B7" s="79"/>
      <c r="C7" s="140" t="s">
        <v>786</v>
      </c>
      <c r="D7" s="141"/>
      <c r="E7" s="142"/>
      <c r="F7" s="143" t="s">
        <v>787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788</v>
      </c>
      <c r="D8" s="82" t="s">
        <v>789</v>
      </c>
      <c r="E8" s="82" t="s">
        <v>790</v>
      </c>
      <c r="F8" s="142" t="s">
        <v>791</v>
      </c>
      <c r="G8" s="144" t="s">
        <v>792</v>
      </c>
      <c r="H8" s="144"/>
      <c r="I8" s="144" t="s">
        <v>793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794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795</v>
      </c>
      <c r="B12" s="90" t="s">
        <v>796</v>
      </c>
      <c r="C12" s="439">
        <v>11599240</v>
      </c>
      <c r="D12" s="98"/>
      <c r="E12" s="98"/>
      <c r="F12" s="98">
        <v>17006</v>
      </c>
      <c r="G12" s="98"/>
      <c r="H12" s="98">
        <v>70</v>
      </c>
      <c r="I12" s="434">
        <f>F12+G12-H12</f>
        <v>16936</v>
      </c>
    </row>
    <row r="13" spans="1:9" s="521" customFormat="1" ht="12">
      <c r="A13" s="76" t="s">
        <v>797</v>
      </c>
      <c r="B13" s="90" t="s">
        <v>798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596</v>
      </c>
      <c r="B14" s="90" t="s">
        <v>799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800</v>
      </c>
      <c r="B15" s="90" t="s">
        <v>801</v>
      </c>
      <c r="C15" s="98">
        <v>2113000</v>
      </c>
      <c r="D15" s="98"/>
      <c r="E15" s="98"/>
      <c r="F15" s="98">
        <v>3562</v>
      </c>
      <c r="G15" s="98"/>
      <c r="H15" s="98">
        <v>80</v>
      </c>
      <c r="I15" s="434">
        <f t="shared" si="0"/>
        <v>3482</v>
      </c>
    </row>
    <row r="16" spans="1:9" s="521" customFormat="1" ht="12">
      <c r="A16" s="76" t="s">
        <v>78</v>
      </c>
      <c r="B16" s="90" t="s">
        <v>802</v>
      </c>
      <c r="C16" s="98"/>
      <c r="D16" s="98"/>
      <c r="E16" s="98"/>
      <c r="F16" s="98">
        <v>30</v>
      </c>
      <c r="G16" s="98"/>
      <c r="H16" s="98"/>
      <c r="I16" s="434">
        <f t="shared" si="0"/>
        <v>30</v>
      </c>
    </row>
    <row r="17" spans="1:9" s="521" customFormat="1" ht="12">
      <c r="A17" s="91" t="s">
        <v>565</v>
      </c>
      <c r="B17" s="92" t="s">
        <v>803</v>
      </c>
      <c r="C17" s="85">
        <f aca="true" t="shared" si="1" ref="C17:H17">C12+C13+C15+C16</f>
        <v>13712240</v>
      </c>
      <c r="D17" s="85">
        <f t="shared" si="1"/>
        <v>0</v>
      </c>
      <c r="E17" s="85">
        <f t="shared" si="1"/>
        <v>0</v>
      </c>
      <c r="F17" s="85">
        <f t="shared" si="1"/>
        <v>20598</v>
      </c>
      <c r="G17" s="85">
        <f t="shared" si="1"/>
        <v>0</v>
      </c>
      <c r="H17" s="85">
        <f t="shared" si="1"/>
        <v>150</v>
      </c>
      <c r="I17" s="434">
        <f t="shared" si="0"/>
        <v>20448</v>
      </c>
    </row>
    <row r="18" spans="1:9" s="521" customFormat="1" ht="12">
      <c r="A18" s="88" t="s">
        <v>804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795</v>
      </c>
      <c r="B19" s="90" t="s">
        <v>805</v>
      </c>
      <c r="C19" s="98">
        <v>16812</v>
      </c>
      <c r="D19" s="98"/>
      <c r="E19" s="98"/>
      <c r="F19" s="98">
        <v>18</v>
      </c>
      <c r="G19" s="98"/>
      <c r="H19" s="98">
        <v>15</v>
      </c>
      <c r="I19" s="434">
        <f t="shared" si="0"/>
        <v>3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806</v>
      </c>
      <c r="B20" s="90" t="s">
        <v>807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808</v>
      </c>
      <c r="B21" s="90" t="s">
        <v>809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810</v>
      </c>
      <c r="B22" s="90" t="s">
        <v>811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812</v>
      </c>
      <c r="B23" s="90" t="s">
        <v>813</v>
      </c>
      <c r="C23" s="98">
        <v>1000000</v>
      </c>
      <c r="D23" s="98"/>
      <c r="E23" s="98"/>
      <c r="F23" s="98">
        <v>2324</v>
      </c>
      <c r="G23" s="98">
        <v>102</v>
      </c>
      <c r="H23" s="98"/>
      <c r="I23" s="434">
        <f t="shared" si="0"/>
        <v>2426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814</v>
      </c>
      <c r="B24" s="90" t="s">
        <v>815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816</v>
      </c>
      <c r="B25" s="95" t="s">
        <v>817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582</v>
      </c>
      <c r="B26" s="92" t="s">
        <v>818</v>
      </c>
      <c r="C26" s="85">
        <f aca="true" t="shared" si="2" ref="C26:H26">SUM(C19:C25)</f>
        <v>1016812</v>
      </c>
      <c r="D26" s="85">
        <f t="shared" si="2"/>
        <v>0</v>
      </c>
      <c r="E26" s="85">
        <f t="shared" si="2"/>
        <v>0</v>
      </c>
      <c r="F26" s="85">
        <f t="shared" si="2"/>
        <v>2342</v>
      </c>
      <c r="G26" s="85">
        <f t="shared" si="2"/>
        <v>102</v>
      </c>
      <c r="H26" s="85">
        <f t="shared" si="2"/>
        <v>15</v>
      </c>
      <c r="I26" s="434">
        <f t="shared" si="0"/>
        <v>2429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819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781</v>
      </c>
      <c r="B30" s="622"/>
      <c r="C30" s="622"/>
      <c r="D30" s="459" t="s">
        <v>820</v>
      </c>
      <c r="E30" s="621"/>
      <c r="F30" s="621"/>
      <c r="G30" s="621"/>
      <c r="H30" s="420" t="s">
        <v>782</v>
      </c>
      <c r="I30" s="621"/>
      <c r="J30" s="621"/>
    </row>
    <row r="31" spans="1:9" s="521" customFormat="1" ht="12">
      <c r="A31" s="349" t="s">
        <v>901</v>
      </c>
      <c r="B31" s="388"/>
      <c r="C31" s="349"/>
      <c r="D31" s="523" t="s">
        <v>866</v>
      </c>
      <c r="E31" s="523"/>
      <c r="F31" s="523"/>
      <c r="G31" s="523"/>
      <c r="H31" s="523" t="s">
        <v>867</v>
      </c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8"/>
  <sheetViews>
    <sheetView zoomScalePageLayoutView="0" workbookViewId="0" topLeftCell="A52">
      <selection activeCell="A66" sqref="A66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821</v>
      </c>
      <c r="B2" s="145"/>
      <c r="C2" s="145"/>
      <c r="D2" s="145"/>
      <c r="E2" s="145"/>
      <c r="F2" s="145"/>
    </row>
    <row r="3" spans="1:6" ht="12.75" customHeight="1">
      <c r="A3" s="145" t="s">
        <v>822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385</v>
      </c>
      <c r="B5" s="626" t="str">
        <f>'справка №1-БАЛАНС'!E3</f>
        <v>"Българска Холдингова Компания" АД</v>
      </c>
      <c r="C5" s="626"/>
      <c r="D5" s="626"/>
      <c r="E5" s="570" t="s">
        <v>2</v>
      </c>
      <c r="F5" s="451">
        <f>'справка №1-БАЛАНС'!H3</f>
        <v>121576032</v>
      </c>
    </row>
    <row r="6" spans="1:13" ht="15" customHeight="1">
      <c r="A6" s="27" t="s">
        <v>823</v>
      </c>
      <c r="B6" s="627" t="str">
        <f>'справка №1-БАЛАНС'!E5</f>
        <v>01.01.-31.12.2014 г.</v>
      </c>
      <c r="C6" s="627"/>
      <c r="D6" s="510"/>
      <c r="E6" s="569" t="s">
        <v>4</v>
      </c>
      <c r="F6" s="511">
        <f>'справка №1-БАЛАНС'!H4</f>
        <v>13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824</v>
      </c>
      <c r="B8" s="32" t="s">
        <v>8</v>
      </c>
      <c r="C8" s="33" t="s">
        <v>825</v>
      </c>
      <c r="D8" s="572" t="s">
        <v>826</v>
      </c>
      <c r="E8" s="33" t="s">
        <v>827</v>
      </c>
      <c r="F8" s="33" t="s">
        <v>828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829</v>
      </c>
      <c r="B10" s="35"/>
      <c r="C10" s="429"/>
      <c r="D10" s="429"/>
      <c r="E10" s="429"/>
      <c r="F10" s="429"/>
    </row>
    <row r="11" spans="1:6" ht="18" customHeight="1">
      <c r="A11" s="36" t="s">
        <v>830</v>
      </c>
      <c r="B11" s="37"/>
      <c r="C11" s="429"/>
      <c r="D11" s="429"/>
      <c r="E11" s="429"/>
      <c r="F11" s="429"/>
    </row>
    <row r="12" spans="1:6" ht="14.25" customHeight="1">
      <c r="A12" s="36" t="s">
        <v>870</v>
      </c>
      <c r="B12" s="37"/>
      <c r="C12" s="441">
        <v>10729</v>
      </c>
      <c r="D12" s="571">
        <v>0.4205</v>
      </c>
      <c r="E12" s="441"/>
      <c r="F12" s="443">
        <f aca="true" t="shared" si="0" ref="F12:F17">C12-E12</f>
        <v>10729</v>
      </c>
    </row>
    <row r="13" spans="1:6" ht="12.75">
      <c r="A13" s="36" t="s">
        <v>876</v>
      </c>
      <c r="B13" s="37"/>
      <c r="C13" s="441">
        <v>130</v>
      </c>
      <c r="D13" s="571">
        <v>0.8102</v>
      </c>
      <c r="E13" s="441"/>
      <c r="F13" s="443">
        <f t="shared" si="0"/>
        <v>130</v>
      </c>
    </row>
    <row r="14" spans="1:6" ht="12.75">
      <c r="A14" s="36" t="s">
        <v>877</v>
      </c>
      <c r="B14" s="37"/>
      <c r="C14" s="441">
        <v>69</v>
      </c>
      <c r="D14" s="571">
        <v>0.8527</v>
      </c>
      <c r="E14" s="441"/>
      <c r="F14" s="443">
        <f t="shared" si="0"/>
        <v>69</v>
      </c>
    </row>
    <row r="15" spans="1:6" ht="12.75">
      <c r="A15" s="36" t="s">
        <v>878</v>
      </c>
      <c r="B15" s="37"/>
      <c r="C15" s="441">
        <v>75</v>
      </c>
      <c r="D15" s="571">
        <v>0.69</v>
      </c>
      <c r="E15" s="441"/>
      <c r="F15" s="443">
        <f t="shared" si="0"/>
        <v>75</v>
      </c>
    </row>
    <row r="16" spans="1:6" ht="12.75">
      <c r="A16" s="36" t="s">
        <v>879</v>
      </c>
      <c r="B16" s="37"/>
      <c r="C16" s="441">
        <v>278</v>
      </c>
      <c r="D16" s="571">
        <v>0.8556</v>
      </c>
      <c r="E16" s="441"/>
      <c r="F16" s="443">
        <f t="shared" si="0"/>
        <v>278</v>
      </c>
    </row>
    <row r="17" spans="1:6" ht="12.75">
      <c r="A17" s="36" t="s">
        <v>880</v>
      </c>
      <c r="B17" s="37"/>
      <c r="C17" s="441">
        <v>7</v>
      </c>
      <c r="D17" s="571">
        <v>0.7034</v>
      </c>
      <c r="E17" s="441"/>
      <c r="F17" s="443">
        <f t="shared" si="0"/>
        <v>7</v>
      </c>
    </row>
    <row r="18" spans="1:6" ht="12.75">
      <c r="A18" s="36" t="s">
        <v>886</v>
      </c>
      <c r="B18" s="40"/>
      <c r="C18" s="441">
        <v>236</v>
      </c>
      <c r="D18" s="571">
        <v>0.6832</v>
      </c>
      <c r="E18" s="441"/>
      <c r="F18" s="443">
        <v>236</v>
      </c>
    </row>
    <row r="19" spans="1:6" ht="12.75">
      <c r="A19" s="36" t="s">
        <v>899</v>
      </c>
      <c r="B19" s="40"/>
      <c r="C19" s="441">
        <v>5007</v>
      </c>
      <c r="D19" s="571">
        <v>0.9916</v>
      </c>
      <c r="E19" s="441"/>
      <c r="F19" s="443">
        <v>5007</v>
      </c>
    </row>
    <row r="20" spans="1:16" ht="11.25" customHeight="1">
      <c r="A20" s="38" t="s">
        <v>565</v>
      </c>
      <c r="B20" s="39" t="s">
        <v>833</v>
      </c>
      <c r="C20" s="429">
        <f>SUM(C12:C19)</f>
        <v>16531</v>
      </c>
      <c r="D20" s="429"/>
      <c r="E20" s="429">
        <f>SUM(E12:E17)</f>
        <v>0</v>
      </c>
      <c r="F20" s="442">
        <f>SUM(F12:F19)</f>
        <v>16531</v>
      </c>
      <c r="G20" s="516"/>
      <c r="H20" s="516"/>
      <c r="I20" s="516"/>
      <c r="J20" s="516"/>
      <c r="K20" s="516"/>
      <c r="L20" s="516"/>
      <c r="M20" s="516"/>
      <c r="N20" s="516"/>
      <c r="O20" s="516"/>
      <c r="P20" s="516"/>
    </row>
    <row r="21" spans="1:6" ht="16.5" customHeight="1">
      <c r="A21" s="36" t="s">
        <v>834</v>
      </c>
      <c r="B21" s="40"/>
      <c r="C21" s="429"/>
      <c r="D21" s="429"/>
      <c r="E21" s="429"/>
      <c r="F21" s="442"/>
    </row>
    <row r="22" spans="1:6" ht="12.75">
      <c r="A22" s="36" t="s">
        <v>544</v>
      </c>
      <c r="B22" s="40"/>
      <c r="C22" s="441"/>
      <c r="D22" s="441"/>
      <c r="E22" s="441"/>
      <c r="F22" s="443">
        <f>C22-E22</f>
        <v>0</v>
      </c>
    </row>
    <row r="23" spans="1:6" ht="12.75">
      <c r="A23" s="36" t="s">
        <v>547</v>
      </c>
      <c r="B23" s="40"/>
      <c r="C23" s="441"/>
      <c r="D23" s="441"/>
      <c r="E23" s="441"/>
      <c r="F23" s="443">
        <f>C23-E23</f>
        <v>0</v>
      </c>
    </row>
    <row r="24" spans="1:16" ht="15" customHeight="1">
      <c r="A24" s="38" t="s">
        <v>582</v>
      </c>
      <c r="B24" s="39" t="s">
        <v>835</v>
      </c>
      <c r="C24" s="429">
        <f>SUM(C22:C23)</f>
        <v>0</v>
      </c>
      <c r="D24" s="429"/>
      <c r="E24" s="429">
        <f>SUM(E22:E23)</f>
        <v>0</v>
      </c>
      <c r="F24" s="442">
        <f>SUM(F22:F23)</f>
        <v>0</v>
      </c>
      <c r="G24" s="516"/>
      <c r="H24" s="516"/>
      <c r="I24" s="516"/>
      <c r="J24" s="516"/>
      <c r="K24" s="516"/>
      <c r="L24" s="516"/>
      <c r="M24" s="516"/>
      <c r="N24" s="516"/>
      <c r="O24" s="516"/>
      <c r="P24" s="516"/>
    </row>
    <row r="25" spans="1:6" ht="12.75" customHeight="1">
      <c r="A25" s="36" t="s">
        <v>836</v>
      </c>
      <c r="B25" s="40"/>
      <c r="C25" s="429"/>
      <c r="D25" s="429"/>
      <c r="E25" s="429"/>
      <c r="F25" s="442"/>
    </row>
    <row r="26" spans="1:6" ht="12.75">
      <c r="A26" s="36" t="s">
        <v>882</v>
      </c>
      <c r="B26" s="40"/>
      <c r="C26" s="441">
        <v>11</v>
      </c>
      <c r="D26" s="571">
        <v>0.3359</v>
      </c>
      <c r="E26" s="441"/>
      <c r="F26" s="443">
        <f>C26-E26</f>
        <v>11</v>
      </c>
    </row>
    <row r="27" spans="1:6" ht="12.75">
      <c r="A27" s="36" t="s">
        <v>885</v>
      </c>
      <c r="B27" s="37"/>
      <c r="C27" s="441">
        <v>112</v>
      </c>
      <c r="D27" s="571">
        <v>0.25</v>
      </c>
      <c r="E27" s="441"/>
      <c r="F27" s="443">
        <f>C27-E27</f>
        <v>112</v>
      </c>
    </row>
    <row r="28" spans="1:16" ht="12" customHeight="1">
      <c r="A28" s="38" t="s">
        <v>601</v>
      </c>
      <c r="B28" s="39" t="s">
        <v>837</v>
      </c>
      <c r="C28" s="429">
        <f>SUM(C26:C27)</f>
        <v>123</v>
      </c>
      <c r="D28" s="429"/>
      <c r="E28" s="429">
        <f>SUM(E26:E27)</f>
        <v>0</v>
      </c>
      <c r="F28" s="442">
        <f>SUM(F26:F27)</f>
        <v>123</v>
      </c>
      <c r="G28" s="516"/>
      <c r="H28" s="516"/>
      <c r="I28" s="516"/>
      <c r="J28" s="516"/>
      <c r="K28" s="516"/>
      <c r="L28" s="516"/>
      <c r="M28" s="516"/>
      <c r="N28" s="516"/>
      <c r="O28" s="516"/>
      <c r="P28" s="516"/>
    </row>
    <row r="29" spans="1:6" ht="18.75" customHeight="1">
      <c r="A29" s="36" t="s">
        <v>838</v>
      </c>
      <c r="B29" s="40"/>
      <c r="C29" s="429"/>
      <c r="D29" s="429"/>
      <c r="E29" s="429"/>
      <c r="F29" s="442"/>
    </row>
    <row r="30" spans="1:6" ht="12.75">
      <c r="A30" s="36" t="s">
        <v>871</v>
      </c>
      <c r="B30" s="40"/>
      <c r="C30" s="441">
        <v>2</v>
      </c>
      <c r="D30" s="571">
        <v>0.0678</v>
      </c>
      <c r="E30" s="441"/>
      <c r="F30" s="443">
        <f aca="true" t="shared" si="1" ref="F30:F42">C30-E30</f>
        <v>2</v>
      </c>
    </row>
    <row r="31" spans="1:6" ht="12.75">
      <c r="A31" s="36" t="s">
        <v>872</v>
      </c>
      <c r="B31" s="40"/>
      <c r="C31" s="441">
        <v>6</v>
      </c>
      <c r="D31" s="571">
        <v>0.057</v>
      </c>
      <c r="E31" s="441">
        <v>6</v>
      </c>
      <c r="F31" s="443">
        <f t="shared" si="1"/>
        <v>0</v>
      </c>
    </row>
    <row r="32" spans="1:6" ht="12.75">
      <c r="A32" s="36" t="s">
        <v>883</v>
      </c>
      <c r="B32" s="37"/>
      <c r="C32" s="441">
        <v>0</v>
      </c>
      <c r="D32" s="571">
        <v>0.0052</v>
      </c>
      <c r="E32" s="441"/>
      <c r="F32" s="443">
        <f t="shared" si="1"/>
        <v>0</v>
      </c>
    </row>
    <row r="33" spans="1:6" ht="12.75">
      <c r="A33" s="36" t="s">
        <v>887</v>
      </c>
      <c r="B33" s="37"/>
      <c r="C33" s="441">
        <v>0</v>
      </c>
      <c r="D33" s="571">
        <v>0.0277</v>
      </c>
      <c r="E33" s="441"/>
      <c r="F33" s="443">
        <f t="shared" si="1"/>
        <v>0</v>
      </c>
    </row>
    <row r="34" spans="1:6" ht="12.75">
      <c r="A34" s="36" t="s">
        <v>888</v>
      </c>
      <c r="B34" s="37"/>
      <c r="C34" s="441">
        <v>0</v>
      </c>
      <c r="D34" s="571">
        <v>0.0022</v>
      </c>
      <c r="E34" s="441"/>
      <c r="F34" s="443">
        <f t="shared" si="1"/>
        <v>0</v>
      </c>
    </row>
    <row r="35" spans="1:6" ht="12.75">
      <c r="A35" s="36" t="s">
        <v>889</v>
      </c>
      <c r="B35" s="37"/>
      <c r="C35" s="441">
        <v>1</v>
      </c>
      <c r="D35" s="571">
        <v>0.0017</v>
      </c>
      <c r="E35" s="441"/>
      <c r="F35" s="443">
        <f t="shared" si="1"/>
        <v>1</v>
      </c>
    </row>
    <row r="36" spans="1:6" ht="12.75">
      <c r="A36" s="36" t="s">
        <v>890</v>
      </c>
      <c r="B36" s="37"/>
      <c r="C36" s="441">
        <v>0</v>
      </c>
      <c r="D36" s="571">
        <v>0.0006</v>
      </c>
      <c r="E36" s="441"/>
      <c r="F36" s="443">
        <f t="shared" si="1"/>
        <v>0</v>
      </c>
    </row>
    <row r="37" spans="1:6" ht="12.75">
      <c r="A37" s="36" t="s">
        <v>891</v>
      </c>
      <c r="B37" s="37"/>
      <c r="C37" s="441">
        <v>0</v>
      </c>
      <c r="D37" s="571">
        <v>0.0002</v>
      </c>
      <c r="E37" s="441"/>
      <c r="F37" s="443">
        <f t="shared" si="1"/>
        <v>0</v>
      </c>
    </row>
    <row r="38" spans="1:6" ht="12.75">
      <c r="A38" s="36" t="s">
        <v>892</v>
      </c>
      <c r="B38" s="37"/>
      <c r="C38" s="441">
        <v>0</v>
      </c>
      <c r="D38" s="571">
        <v>0.0001</v>
      </c>
      <c r="E38" s="441"/>
      <c r="F38" s="443">
        <f t="shared" si="1"/>
        <v>0</v>
      </c>
    </row>
    <row r="39" spans="1:6" ht="12.75">
      <c r="A39" s="36" t="s">
        <v>893</v>
      </c>
      <c r="B39" s="37"/>
      <c r="C39" s="441">
        <v>0</v>
      </c>
      <c r="D39" s="571">
        <v>0.0001</v>
      </c>
      <c r="E39" s="441"/>
      <c r="F39" s="443">
        <f t="shared" si="1"/>
        <v>0</v>
      </c>
    </row>
    <row r="40" spans="1:6" ht="12.75">
      <c r="A40" s="36" t="s">
        <v>894</v>
      </c>
      <c r="B40" s="37"/>
      <c r="C40" s="441">
        <v>31</v>
      </c>
      <c r="D40" s="571">
        <v>0</v>
      </c>
      <c r="E40" s="441"/>
      <c r="F40" s="443">
        <f t="shared" si="1"/>
        <v>31</v>
      </c>
    </row>
    <row r="41" spans="1:6" ht="12.75">
      <c r="A41" s="36" t="s">
        <v>895</v>
      </c>
      <c r="B41" s="37"/>
      <c r="C41" s="441">
        <v>1</v>
      </c>
      <c r="D41" s="571">
        <v>0.0002</v>
      </c>
      <c r="E41" s="441"/>
      <c r="F41" s="443">
        <f t="shared" si="1"/>
        <v>1</v>
      </c>
    </row>
    <row r="42" spans="1:6" ht="12.75">
      <c r="A42" s="36" t="s">
        <v>896</v>
      </c>
      <c r="B42" s="37"/>
      <c r="C42" s="441">
        <v>274</v>
      </c>
      <c r="D42" s="571">
        <v>0.1163</v>
      </c>
      <c r="E42" s="441"/>
      <c r="F42" s="443">
        <f t="shared" si="1"/>
        <v>274</v>
      </c>
    </row>
    <row r="43" spans="1:6" ht="12.75">
      <c r="A43" s="36" t="s">
        <v>897</v>
      </c>
      <c r="B43" s="37"/>
      <c r="C43" s="441">
        <v>0</v>
      </c>
      <c r="D43" s="571">
        <v>0.0002</v>
      </c>
      <c r="E43" s="441"/>
      <c r="F43" s="443">
        <v>0</v>
      </c>
    </row>
    <row r="44" spans="1:16" ht="14.25" customHeight="1">
      <c r="A44" s="38" t="s">
        <v>839</v>
      </c>
      <c r="B44" s="39" t="s">
        <v>840</v>
      </c>
      <c r="C44" s="429">
        <f>SUM(C30:C43)</f>
        <v>315</v>
      </c>
      <c r="D44" s="429"/>
      <c r="E44" s="429">
        <f>SUM(E30:E43)</f>
        <v>6</v>
      </c>
      <c r="F44" s="442">
        <f>SUM(F30:F43)</f>
        <v>309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16" ht="20.25" customHeight="1">
      <c r="A45" s="41" t="s">
        <v>841</v>
      </c>
      <c r="B45" s="39" t="s">
        <v>842</v>
      </c>
      <c r="C45" s="429">
        <f>C44+C28+C24+C20</f>
        <v>16969</v>
      </c>
      <c r="D45" s="429"/>
      <c r="E45" s="429">
        <f>E44+E28+E24+E20</f>
        <v>6</v>
      </c>
      <c r="F45" s="442">
        <f>F44+F28+F24+F20</f>
        <v>16963</v>
      </c>
      <c r="G45" s="516"/>
      <c r="H45" s="516"/>
      <c r="I45" s="516"/>
      <c r="J45" s="516"/>
      <c r="K45" s="516"/>
      <c r="L45" s="516"/>
      <c r="M45" s="516"/>
      <c r="N45" s="516"/>
      <c r="O45" s="516"/>
      <c r="P45" s="516"/>
    </row>
    <row r="46" spans="1:6" ht="15" customHeight="1">
      <c r="A46" s="34" t="s">
        <v>843</v>
      </c>
      <c r="B46" s="39"/>
      <c r="C46" s="429"/>
      <c r="D46" s="429"/>
      <c r="E46" s="429"/>
      <c r="F46" s="442"/>
    </row>
    <row r="47" spans="1:6" ht="14.25" customHeight="1">
      <c r="A47" s="36" t="s">
        <v>830</v>
      </c>
      <c r="B47" s="40"/>
      <c r="C47" s="429"/>
      <c r="D47" s="429"/>
      <c r="E47" s="429"/>
      <c r="F47" s="442"/>
    </row>
    <row r="48" spans="1:6" ht="12.75">
      <c r="A48" s="36" t="s">
        <v>831</v>
      </c>
      <c r="B48" s="40"/>
      <c r="C48" s="441"/>
      <c r="D48" s="441"/>
      <c r="E48" s="441"/>
      <c r="F48" s="443">
        <f>C48-E48</f>
        <v>0</v>
      </c>
    </row>
    <row r="49" spans="1:6" ht="12.75">
      <c r="A49" s="36" t="s">
        <v>832</v>
      </c>
      <c r="B49" s="40"/>
      <c r="C49" s="441"/>
      <c r="D49" s="441"/>
      <c r="E49" s="441"/>
      <c r="F49" s="443">
        <f>C49-E49</f>
        <v>0</v>
      </c>
    </row>
    <row r="50" spans="1:16" ht="15" customHeight="1">
      <c r="A50" s="38" t="s">
        <v>565</v>
      </c>
      <c r="B50" s="39" t="s">
        <v>844</v>
      </c>
      <c r="C50" s="429">
        <f>SUM(C48:C49)</f>
        <v>0</v>
      </c>
      <c r="D50" s="429"/>
      <c r="E50" s="429">
        <f>SUM(E48:E49)</f>
        <v>0</v>
      </c>
      <c r="F50" s="442">
        <f>SUM(F48:F49)</f>
        <v>0</v>
      </c>
      <c r="G50" s="516"/>
      <c r="H50" s="516"/>
      <c r="I50" s="516"/>
      <c r="J50" s="516"/>
      <c r="K50" s="516"/>
      <c r="L50" s="516"/>
      <c r="M50" s="516"/>
      <c r="N50" s="516"/>
      <c r="O50" s="516"/>
      <c r="P50" s="516"/>
    </row>
    <row r="51" spans="1:6" ht="15.75" customHeight="1">
      <c r="A51" s="36" t="s">
        <v>834</v>
      </c>
      <c r="B51" s="40"/>
      <c r="C51" s="429"/>
      <c r="D51" s="429"/>
      <c r="E51" s="429"/>
      <c r="F51" s="442"/>
    </row>
    <row r="52" spans="1:6" ht="12.75">
      <c r="A52" s="36" t="s">
        <v>544</v>
      </c>
      <c r="B52" s="40"/>
      <c r="C52" s="441"/>
      <c r="D52" s="441"/>
      <c r="E52" s="441"/>
      <c r="F52" s="443">
        <f>C52-E52</f>
        <v>0</v>
      </c>
    </row>
    <row r="53" spans="1:6" ht="12.75">
      <c r="A53" s="36" t="s">
        <v>547</v>
      </c>
      <c r="B53" s="40"/>
      <c r="C53" s="441"/>
      <c r="D53" s="441"/>
      <c r="E53" s="441"/>
      <c r="F53" s="443">
        <f>C53-E53</f>
        <v>0</v>
      </c>
    </row>
    <row r="54" spans="1:16" ht="11.25" customHeight="1">
      <c r="A54" s="38" t="s">
        <v>582</v>
      </c>
      <c r="B54" s="39" t="s">
        <v>845</v>
      </c>
      <c r="C54" s="429">
        <f>SUM(C52:C53)</f>
        <v>0</v>
      </c>
      <c r="D54" s="429"/>
      <c r="E54" s="429">
        <f>SUM(E52:E53)</f>
        <v>0</v>
      </c>
      <c r="F54" s="442">
        <f>SUM(F52:F53)</f>
        <v>0</v>
      </c>
      <c r="G54" s="516"/>
      <c r="H54" s="516"/>
      <c r="I54" s="516"/>
      <c r="J54" s="516"/>
      <c r="K54" s="516"/>
      <c r="L54" s="516"/>
      <c r="M54" s="516"/>
      <c r="N54" s="516"/>
      <c r="O54" s="516"/>
      <c r="P54" s="516"/>
    </row>
    <row r="55" spans="1:6" ht="15" customHeight="1">
      <c r="A55" s="36" t="s">
        <v>836</v>
      </c>
      <c r="B55" s="40"/>
      <c r="C55" s="429"/>
      <c r="D55" s="429"/>
      <c r="E55" s="429"/>
      <c r="F55" s="442"/>
    </row>
    <row r="56" spans="1:6" ht="12.75">
      <c r="A56" s="36" t="s">
        <v>544</v>
      </c>
      <c r="B56" s="40"/>
      <c r="C56" s="441"/>
      <c r="D56" s="441"/>
      <c r="E56" s="441"/>
      <c r="F56" s="443">
        <f>C56-E56</f>
        <v>0</v>
      </c>
    </row>
    <row r="57" spans="1:6" ht="12.75">
      <c r="A57" s="36" t="s">
        <v>547</v>
      </c>
      <c r="B57" s="40"/>
      <c r="C57" s="441"/>
      <c r="D57" s="441"/>
      <c r="E57" s="441"/>
      <c r="F57" s="443">
        <f>C57-E57</f>
        <v>0</v>
      </c>
    </row>
    <row r="58" spans="1:16" ht="15.75" customHeight="1">
      <c r="A58" s="38" t="s">
        <v>601</v>
      </c>
      <c r="B58" s="39" t="s">
        <v>846</v>
      </c>
      <c r="C58" s="429">
        <f>SUM(C56:C57)</f>
        <v>0</v>
      </c>
      <c r="D58" s="429"/>
      <c r="E58" s="429">
        <f>SUM(E56:E57)</f>
        <v>0</v>
      </c>
      <c r="F58" s="442">
        <f>SUM(F56:F57)</f>
        <v>0</v>
      </c>
      <c r="G58" s="516"/>
      <c r="H58" s="516"/>
      <c r="I58" s="516"/>
      <c r="J58" s="516"/>
      <c r="K58" s="516"/>
      <c r="L58" s="516"/>
      <c r="M58" s="516"/>
      <c r="N58" s="516"/>
      <c r="O58" s="516"/>
      <c r="P58" s="516"/>
    </row>
    <row r="59" spans="1:6" ht="12.75" customHeight="1">
      <c r="A59" s="36" t="s">
        <v>838</v>
      </c>
      <c r="B59" s="40"/>
      <c r="C59" s="429"/>
      <c r="D59" s="429"/>
      <c r="E59" s="429"/>
      <c r="F59" s="442"/>
    </row>
    <row r="60" spans="1:6" ht="12.75">
      <c r="A60" s="36" t="s">
        <v>544</v>
      </c>
      <c r="B60" s="40"/>
      <c r="C60" s="441"/>
      <c r="D60" s="441"/>
      <c r="E60" s="441"/>
      <c r="F60" s="443">
        <f>C60-E60</f>
        <v>0</v>
      </c>
    </row>
    <row r="61" spans="1:6" ht="12.75">
      <c r="A61" s="36" t="s">
        <v>547</v>
      </c>
      <c r="B61" s="40"/>
      <c r="C61" s="441"/>
      <c r="D61" s="441"/>
      <c r="E61" s="441"/>
      <c r="F61" s="443">
        <f>C61-E61</f>
        <v>0</v>
      </c>
    </row>
    <row r="62" spans="1:16" ht="17.25" customHeight="1">
      <c r="A62" s="38" t="s">
        <v>839</v>
      </c>
      <c r="B62" s="39" t="s">
        <v>847</v>
      </c>
      <c r="C62" s="429">
        <f>SUM(C60:C61)</f>
        <v>0</v>
      </c>
      <c r="D62" s="429"/>
      <c r="E62" s="429">
        <f>SUM(E60:E61)</f>
        <v>0</v>
      </c>
      <c r="F62" s="442">
        <f>SUM(F60:F61)</f>
        <v>0</v>
      </c>
      <c r="G62" s="516"/>
      <c r="H62" s="516"/>
      <c r="I62" s="516"/>
      <c r="J62" s="516"/>
      <c r="K62" s="516"/>
      <c r="L62" s="516"/>
      <c r="M62" s="516"/>
      <c r="N62" s="516"/>
      <c r="O62" s="516"/>
      <c r="P62" s="516"/>
    </row>
    <row r="63" spans="1:16" ht="19.5" customHeight="1">
      <c r="A63" s="41" t="s">
        <v>848</v>
      </c>
      <c r="B63" s="39" t="s">
        <v>849</v>
      </c>
      <c r="C63" s="429">
        <f>C62+C58+C54+C50</f>
        <v>0</v>
      </c>
      <c r="D63" s="429"/>
      <c r="E63" s="429">
        <f>E62+E58+E54+E50</f>
        <v>0</v>
      </c>
      <c r="F63" s="442">
        <f>F62+F58+F54+F50</f>
        <v>0</v>
      </c>
      <c r="G63" s="516"/>
      <c r="H63" s="516"/>
      <c r="I63" s="516"/>
      <c r="J63" s="516"/>
      <c r="K63" s="516"/>
      <c r="L63" s="516"/>
      <c r="M63" s="516"/>
      <c r="N63" s="516"/>
      <c r="O63" s="516"/>
      <c r="P63" s="516"/>
    </row>
    <row r="64" spans="1:6" ht="19.5" customHeight="1">
      <c r="A64" s="42"/>
      <c r="B64" s="43"/>
      <c r="C64" s="44"/>
      <c r="D64" s="44"/>
      <c r="E64" s="44"/>
      <c r="F64" s="44"/>
    </row>
    <row r="65" spans="1:6" ht="12.75">
      <c r="A65" s="452" t="s">
        <v>904</v>
      </c>
      <c r="B65" s="453"/>
      <c r="C65" s="628" t="s">
        <v>850</v>
      </c>
      <c r="D65" s="628"/>
      <c r="E65" s="628"/>
      <c r="F65" s="628"/>
    </row>
    <row r="66" spans="1:6" ht="12.75">
      <c r="A66" s="517" t="s">
        <v>884</v>
      </c>
      <c r="B66" s="518"/>
      <c r="C66" s="517" t="s">
        <v>873</v>
      </c>
      <c r="D66" s="517"/>
      <c r="E66" s="517"/>
      <c r="F66" s="517"/>
    </row>
    <row r="67" spans="1:6" ht="12.75">
      <c r="A67" s="517"/>
      <c r="B67" s="518"/>
      <c r="C67" s="628" t="s">
        <v>858</v>
      </c>
      <c r="D67" s="628"/>
      <c r="E67" s="628"/>
      <c r="F67" s="628"/>
    </row>
    <row r="68" spans="3:5" ht="12.75">
      <c r="C68" s="517" t="s">
        <v>875</v>
      </c>
      <c r="E68" s="517"/>
    </row>
  </sheetData>
  <sheetProtection/>
  <mergeCells count="4">
    <mergeCell ref="B5:D5"/>
    <mergeCell ref="B6:C6"/>
    <mergeCell ref="C67:F67"/>
    <mergeCell ref="C65:F6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0:F61 C48:F49 C52:F53 C56:F57 C12:F19 C22:F23 C26:F27 C30:F43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fitToHeight="1" fitToWidth="1"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Dani</cp:lastModifiedBy>
  <cp:lastPrinted>2014-04-08T08:29:59Z</cp:lastPrinted>
  <dcterms:created xsi:type="dcterms:W3CDTF">2000-06-29T12:02:40Z</dcterms:created>
  <dcterms:modified xsi:type="dcterms:W3CDTF">2015-01-20T11:53:42Z</dcterms:modified>
  <cp:category/>
  <cp:version/>
  <cp:contentType/>
  <cp:contentStatus/>
</cp:coreProperties>
</file>