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2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<sst xmlns="http://schemas.openxmlformats.org/spreadsheetml/2006/main" count="1060" uniqueCount="874">
  <si>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</si>
  <si>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</si>
  <si>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</si>
  <si>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</si>
  <si>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</si>
  <si>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</si>
  <si>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</si>
  <si>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</si>
  <si>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</si>
  <si>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</si>
  <si>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</si>
  <si>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</si>
  <si>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</si>
  <si>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</si>
  <si>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</si>
  <si>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</si>
  <si>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</si>
  <si>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</si>
  <si>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</si>
  <si>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</si>
  <si>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</si>
  <si>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</si>
  <si>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</si>
  <si>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</si>
  <si>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</si>
  <si>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</si>
  <si>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</si>
  <si>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</si>
  <si>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</si>
  <si>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</si>
  <si>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</si>
  <si>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</si>
  <si>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</si>
  <si>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</si>
  <si>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</si>
  <si>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</si>
  <si>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</si>
  <si>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</si>
  <si>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</si>
  <si>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</si>
  <si>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</si>
  <si>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</si>
  <si>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</si>
  <si>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</si>
  <si>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</si>
  <si>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</si>
  <si>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</si>
  <si>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</si>
  <si>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</si>
  <si>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</si>
  <si>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</si>
  <si>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</si>
  <si>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</si>
  <si>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</si>
  <si>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</si>
  <si>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</si>
  <si>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</si>
  <si>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</si>
  <si>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</si>
  <si>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</si>
  <si>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</si>
  <si>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</si>
  <si>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</si>
  <si>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</si>
  <si>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</si>
  <si>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</si>
  <si>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</si>
  <si>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</si>
  <si>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</si>
  <si>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</si>
  <si>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</si>
  <si>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</si>
  <si>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</si>
  <si>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</si>
  <si>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</si>
  <si>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</si>
  <si>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</si>
  <si>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</si>
  <si>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</si>
  <si>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</si>
  <si>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</si>
  <si>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</si>
  <si>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</si>
  <si>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</si>
  <si>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</si>
  <si>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</si>
  <si>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</si>
  <si>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</si>
  <si>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</si>
  <si>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</si>
  <si>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</si>
  <si>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</si>
  <si>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</si>
  <si>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</si>
  <si>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</si>
  <si>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</si>
  <si>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</si>
  <si>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</si>
  <si>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</si>
  <si>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</si>
  <si>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</si>
  <si>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</si>
  <si>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</si>
  <si>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</si>
  <si>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</si>
  <si>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</si>
  <si>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</si>
  <si>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</si>
  <si>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</si>
  <si>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</si>
  <si>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</si>
  <si>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</si>
  <si>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</si>
  <si>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</si>
  <si>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</si>
  <si>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</si>
  <si>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</si>
  <si>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</si>
  <si>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</si>
  <si>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</si>
  <si>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</si>
  <si>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</si>
  <si>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</si>
  <si>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</si>
  <si>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</si>
  <si>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</si>
  <si>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</si>
  <si>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</si>
  <si>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</si>
  <si>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</si>
  <si>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</si>
  <si>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</si>
  <si>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</si>
  <si>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</si>
  <si>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</si>
  <si>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</si>
  <si>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</si>
  <si>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</si>
  <si>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</si>
  <si>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</si>
  <si>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</si>
  <si>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</si>
  <si>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</si>
  <si>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</si>
  <si>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</si>
  <si>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</si>
  <si>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</si>
  <si>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</si>
  <si>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</si>
  <si>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</si>
  <si>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</si>
  <si>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</si>
  <si>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</si>
  <si>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</si>
  <si>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</si>
  <si>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</si>
  <si>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</si>
  <si>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</si>
  <si>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</si>
  <si>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</si>
  <si>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</si>
  <si>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</si>
  <si>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</si>
  <si>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</si>
  <si>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</si>
  <si>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</si>
  <si>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</si>
  <si>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</si>
  <si>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</si>
  <si>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</si>
  <si>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</si>
  <si>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</si>
  <si>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</si>
  <si>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</si>
  <si>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</si>
  <si>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</si>
  <si>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</si>
  <si>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</si>
  <si>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</si>
  <si>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</si>
  <si>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</si>
  <si>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</si>
  <si>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</si>
  <si>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</si>
  <si>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</si>
  <si>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</si>
  <si>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</si>
  <si>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</si>
  <si>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</si>
  <si>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</si>
  <si>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</si>
  <si>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</si>
  <si>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</si>
  <si>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</si>
  <si>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</si>
  <si>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</si>
  <si>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</si>
  <si>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</si>
  <si>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</si>
  <si>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</si>
  <si>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</si>
  <si>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</si>
  <si>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</si>
  <si>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</si>
  <si>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</si>
  <si>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</si>
  <si>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</si>
  <si>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</si>
  <si>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</si>
  <si>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</si>
  <si>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</si>
  <si>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</si>
  <si>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</si>
  <si>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</si>
  <si>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</si>
  <si>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</si>
  <si>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</si>
  <si>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</si>
  <si>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</si>
  <si>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</si>
  <si>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</si>
  <si>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</si>
  <si>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</si>
  <si>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</si>
  <si>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</si>
  <si>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</si>
  <si>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</si>
  <si>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</si>
  <si>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</si>
  <si>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</si>
  <si>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</si>
  <si>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</si>
  <si>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</si>
  <si>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</si>
  <si>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</si>
  <si>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</si>
  <si>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</si>
  <si>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</si>
  <si>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</si>
  <si>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</si>
  <si>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</si>
  <si>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</si>
  <si>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</si>
  <si>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</si>
  <si>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</si>
  <si>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</si>
  <si>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</si>
  <si>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</si>
  <si>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</si>
  <si>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</si>
  <si>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</si>
  <si>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</si>
  <si>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</si>
  <si>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</si>
  <si>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</si>
  <si>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</si>
  <si>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</si>
  <si>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</si>
  <si>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</si>
  <si>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</si>
  <si>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</si>
  <si>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</si>
  <si>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</si>
  <si>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</si>
  <si>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</si>
  <si>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</si>
  <si>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</si>
  <si>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</si>
  <si>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</si>
  <si>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</si>
  <si>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</si>
  <si>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</si>
  <si>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</si>
  <si>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</si>
  <si>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</si>
  <si>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</si>
  <si>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</si>
  <si>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</si>
  <si>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</si>
  <si>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</si>
  <si>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</si>
  <si>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</si>
  <si>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</si>
  <si>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</si>
  <si>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</si>
  <si>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</si>
  <si>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</si>
  <si>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</si>
  <si>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</si>
  <si>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</si>
  <si>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</si>
  <si>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</si>
  <si>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</si>
  <si>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</si>
  <si>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</si>
  <si>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</si>
  <si>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</si>
  <si>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</si>
  <si>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</si>
  <si>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</si>
  <si>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</si>
  <si>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</si>
  <si>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</si>
  <si>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</si>
  <si>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</si>
  <si>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</si>
  <si>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</si>
  <si>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</si>
  <si>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</si>
  <si>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</si>
  <si>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</si>
  <si>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</si>
  <si>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</si>
  <si>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</si>
  <si>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</si>
  <si>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</si>
  <si>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</si>
  <si>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</si>
  <si>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</si>
  <si>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</si>
  <si>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</si>
  <si>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</si>
  <si>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</si>
  <si>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</si>
  <si>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</si>
  <si>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</si>
  <si>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</si>
  <si>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</si>
  <si>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</si>
  <si>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</si>
  <si>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</si>
  <si>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</si>
  <si>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</si>
  <si>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</si>
  <si>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</si>
  <si>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</si>
  <si>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</si>
  <si>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</si>
  <si>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</si>
  <si>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</si>
  <si>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</si>
  <si>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</si>
  <si>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</si>
  <si>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</si>
  <si>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</si>
  <si>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</si>
  <si>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</si>
  <si>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</si>
  <si>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</si>
  <si>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</si>
  <si>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</si>
  <si>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</si>
  <si>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</si>
  <si>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</si>
  <si>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</si>
  <si>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</si>
  <si>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</si>
  <si>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</si>
  <si>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</si>
  <si>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</si>
  <si>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</si>
  <si>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</si>
  <si>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</si>
  <si>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</si>
  <si>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</si>
  <si>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</si>
  <si>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</si>
  <si>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</si>
  <si>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</si>
  <si>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</si>
  <si>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</si>
  <si>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</si>
  <si>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</si>
  <si>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</si>
  <si>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</si>
  <si>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</si>
  <si>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</si>
  <si>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</si>
  <si>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</si>
  <si>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</si>
  <si>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</si>
  <si>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</si>
  <si>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</si>
  <si>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</si>
  <si>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</si>
  <si>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</si>
  <si>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</si>
  <si>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</si>
  <si>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</si>
  <si>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</si>
  <si>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</si>
  <si>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</si>
  <si>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</si>
  <si>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</si>
  <si>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</si>
  <si>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</si>
  <si>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</si>
  <si>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</si>
  <si>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</si>
  <si>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</si>
  <si>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</si>
  <si>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</si>
  <si>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</si>
  <si>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</si>
  <si>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</si>
  <si>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</si>
  <si>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</si>
  <si>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</si>
  <si>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</si>
  <si>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</si>
  <si>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</si>
  <si>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</si>
  <si>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</si>
  <si>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</si>
  <si>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</si>
  <si>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</si>
  <si>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</si>
  <si>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</si>
  <si>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</si>
  <si>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</si>
  <si>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</si>
  <si>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</si>
  <si>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</si>
  <si>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</si>
  <si>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</si>
  <si>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</si>
  <si>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</si>
  <si>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</si>
  <si>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</si>
  <si>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</si>
  <si>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</si>
  <si>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</si>
  <si>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</si>
  <si>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</si>
  <si>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</si>
  <si>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</si>
  <si>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</si>
  <si>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</si>
  <si>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</si>
  <si>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</si>
  <si>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</si>
  <si>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</si>
  <si>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</si>
  <si>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</si>
  <si>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</si>
  <si>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</si>
  <si>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</si>
  <si>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</si>
  <si>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</si>
  <si>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</si>
  <si>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</si>
  <si>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</si>
  <si>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</si>
  <si>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</si>
  <si>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</si>
  <si>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</si>
  <si>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</si>
  <si>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</si>
  <si>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</si>
  <si>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</si>
  <si>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</si>
  <si>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</si>
  <si>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</si>
  <si>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</si>
  <si>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</si>
  <si>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</si>
  <si>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</si>
  <si>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</si>
  <si>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</si>
  <si>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</si>
  <si>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</si>
  <si>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</si>
  <si>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</si>
  <si>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</si>
  <si>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</si>
  <si>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</si>
  <si>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</si>
  <si>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</si>
  <si>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</si>
  <si>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</si>
  <si>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</si>
  <si>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</si>
  <si>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</si>
  <si>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</si>
  <si>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</si>
  <si>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</si>
  <si>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</si>
  <si>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</si>
  <si>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</si>
  <si>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</si>
  <si>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</si>
  <si>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</si>
  <si>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</si>
  <si>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</si>
  <si>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</si>
  <si>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</si>
  <si>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</si>
  <si>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</si>
  <si>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</si>
  <si>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</si>
  <si>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</si>
  <si>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</si>
  <si>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</si>
  <si>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</si>
  <si>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</si>
  <si>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</si>
  <si>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</si>
  <si>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</si>
  <si>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</si>
  <si>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</si>
  <si>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</si>
  <si>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</si>
  <si>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</si>
  <si>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</si>
  <si>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</si>
  <si>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</si>
  <si>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</si>
  <si>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</si>
  <si>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</si>
  <si>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</si>
  <si>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</si>
  <si>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</si>
  <si>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</si>
  <si>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</si>
  <si>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</si>
  <si>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</si>
  <si>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</si>
  <si>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</si>
  <si>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</si>
  <si>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</si>
  <si>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</si>
  <si>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</si>
  <si>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</si>
  <si>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</si>
  <si>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</si>
  <si>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</si>
  <si>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</si>
  <si>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</si>
  <si>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</si>
  <si>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</si>
  <si>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</si>
  <si>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</si>
  <si>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</si>
  <si>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</si>
  <si>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</si>
  <si>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</si>
  <si>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</si>
  <si>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</si>
  <si>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</si>
  <si>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</si>
  <si>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</si>
  <si>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</si>
  <si>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</si>
  <si>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</si>
  <si>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</si>
  <si>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</si>
  <si>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</si>
  <si>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</si>
  <si>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</si>
  <si>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</si>
  <si>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</si>
  <si>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</si>
  <si>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</si>
  <si>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</si>
  <si>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</si>
  <si>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</si>
  <si>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</si>
  <si>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</si>
  <si>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</si>
  <si>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</si>
  <si>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</si>
  <si>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</si>
  <si>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</si>
  <si>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</si>
  <si>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</si>
  <si>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</si>
  <si>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</si>
  <si>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</si>
  <si>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</si>
  <si>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</si>
  <si>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</si>
  <si>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</si>
  <si>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</si>
  <si>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</si>
  <si>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</si>
  <si>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</si>
  <si>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</si>
  <si>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</si>
  <si>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</si>
  <si>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</si>
  <si>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</si>
  <si>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</si>
  <si>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</si>
  <si>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</si>
  <si>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</si>
  <si>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</si>
  <si>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</si>
  <si>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</si>
  <si>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</si>
  <si>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</si>
  <si>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</si>
  <si>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</si>
  <si>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</si>
  <si>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</si>
  <si>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</si>
  <si>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</si>
  <si>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</si>
  <si>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</si>
  <si>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</si>
  <si>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</si>
  <si>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</si>
  <si>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</si>
  <si>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</si>
  <si>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</si>
  <si>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</si>
  <si>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</si>
  <si>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</si>
  <si>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</si>
  <si>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</si>
  <si>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</si>
  <si>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</si>
  <si>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</si>
  <si>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</si>
  <si>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</si>
  <si>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</si>
  <si>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</si>
  <si>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</si>
  <si>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</si>
  <si>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</si>
  <si>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</si>
  <si>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</si>
  <si>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</si>
  <si>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</si>
  <si>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</si>
  <si>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</si>
  <si>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</si>
  <si>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</si>
  <si>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</si>
  <si>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</si>
  <si>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</si>
  <si>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</si>
  <si>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</si>
  <si>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</si>
  <si>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</si>
  <si>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</si>
  <si>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</si>
  <si>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</si>
  <si>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</si>
  <si>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</si>
  <si>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</si>
  <si>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</si>
  <si>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</si>
  <si>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</si>
  <si>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</si>
  <si>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</si>
  <si>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</si>
  <si>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</si>
  <si>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</si>
  <si>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</si>
  <si>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</si>
  <si>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</si>
  <si>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</si>
  <si>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</si>
  <si>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</si>
  <si>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</si>
  <si>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</si>
  <si>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</si>
  <si>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</si>
  <si>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</si>
  <si>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</si>
  <si>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</si>
  <si>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</si>
  <si>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</si>
  <si>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</si>
  <si>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</si>
  <si>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</si>
  <si>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</si>
  <si>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</si>
  <si>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</si>
  <si>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</si>
  <si>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</si>
  <si>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</si>
  <si>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</si>
  <si>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</si>
  <si>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</si>
  <si>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</si>
  <si>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</si>
  <si>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</si>
  <si>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</si>
  <si>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</si>
  <si>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</si>
  <si>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</si>
  <si>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</si>
  <si>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</si>
  <si>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</si>
  <si>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</si>
  <si>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</si>
  <si>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</si>
  <si>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</si>
  <si>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</si>
  <si>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</si>
  <si>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</si>
  <si>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</si>
  <si>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</si>
  <si>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</si>
  <si>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</si>
  <si>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</si>
  <si>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</si>
  <si>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</si>
  <si>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</si>
  <si>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</si>
  <si>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</si>
  <si>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</si>
  <si>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</si>
  <si>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</si>
  <si>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</si>
  <si>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</si>
  <si>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</si>
  <si>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</si>
  <si>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</si>
  <si>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</si>
  <si>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</si>
  <si>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</si>
  <si>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</si>
  <si>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</si>
  <si>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</si>
  <si>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</si>
  <si>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</si>
  <si>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</si>
  <si>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</si>
  <si>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</si>
  <si>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</si>
  <si>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</si>
  <si>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</si>
  <si>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</si>
  <si>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</si>
  <si>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</si>
  <si>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</si>
  <si>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</si>
  <si>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</si>
  <si>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</si>
  <si>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</si>
  <si>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</si>
  <si>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</si>
  <si>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</si>
  <si>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</si>
  <si>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</si>
  <si>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</si>
  <si>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</si>
  <si>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</si>
  <si>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</si>
  <si>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</si>
  <si>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</si>
  <si>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</si>
  <si>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</si>
  <si>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</si>
  <si>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</si>
  <si>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</si>
  <si>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</si>
  <si>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</si>
  <si>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</si>
  <si>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</si>
  <si>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</si>
  <si>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</si>
  <si>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</si>
  <si>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</si>
  <si>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</si>
  <si>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</si>
  <si>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</si>
  <si>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</si>
  <si>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</si>
  <si>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</si>
  <si>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</si>
  <si>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</si>
  <si>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</si>
  <si>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</si>
  <si>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</si>
  <si>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</si>
  <si>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</si>
  <si>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</si>
  <si>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</si>
  <si>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</si>
  <si>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</si>
  <si>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</si>
  <si>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</si>
  <si>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</si>
  <si>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</si>
  <si>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</si>
  <si>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</si>
  <si>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</si>
  <si>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</si>
  <si>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</si>
  <si>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</si>
  <si>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</si>
  <si>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</si>
  <si>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</si>
  <si>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</si>
  <si>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</si>
  <si>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</si>
  <si>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</si>
  <si>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</si>
  <si>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</si>
  <si>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</si>
  <si>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</si>
  <si>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</si>
  <si>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</si>
  <si>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</si>
  <si>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</si>
  <si>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</si>
  <si>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</si>
  <si>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</si>
  <si>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</si>
  <si>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</si>
  <si>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</si>
  <si>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</si>
  <si>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</si>
  <si>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</si>
  <si>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</si>
  <si>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</si>
  <si>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</si>
  <si>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</si>
  <si>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</si>
  <si>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</si>
  <si>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</si>
  <si>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</si>
  <si>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</si>
  <si>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</si>
  <si>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</si>
  <si>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</si>
  <si>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</si>
  <si>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</si>
  <si>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</si>
  <si>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</si>
  <si>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</si>
  <si>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</si>
  <si>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</si>
  <si>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</si>
  <si>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</si>
  <si>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</si>
  <si>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</si>
  <si>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</si>
  <si>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</si>
  <si>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</si>
  <si>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</si>
  <si>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</si>
  <si>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</si>
  <si>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</si>
  <si>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</si>
  <si>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</si>
  <si>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</si>
  <si>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</si>
  <si>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</si>
  <si>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</si>
  <si>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</si>
  <si>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</si>
  <si>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</si>
  <si>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</si>
  <si>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</si>
  <si>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</si>
  <si>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</si>
  <si>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</si>
  <si>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</si>
  <si>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</si>
  <si>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</si>
  <si>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</si>
  <si>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</si>
  <si>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</si>
  <si>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</si>
  <si>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</si>
  <si>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</si>
  <si>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ВИНЪС АД</t>
  </si>
  <si>
    <t>1. ОЛ ТРЕЙД АД</t>
  </si>
  <si>
    <t>консолидиран</t>
  </si>
  <si>
    <t>01.01.2014-30.09.2014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</si>
</sst>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/m/yyyy&quot; &quot;&quot;г.&quot;;@"/>
    <numFmt numFmtId="181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8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81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80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81" fontId="9" fillId="0" borderId="32" xfId="61" applyNumberFormat="1" applyFont="1" applyBorder="1" applyAlignment="1" applyProtection="1">
      <alignment horizontal="left" vertical="top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81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81" fontId="9" fillId="0" borderId="0" xfId="59" applyNumberFormat="1" applyFont="1" applyBorder="1" applyAlignment="1" applyProtection="1">
      <alignment horizontal="center" vertical="justify" wrapText="1"/>
      <protection/>
    </xf>
    <xf numFmtId="181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81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81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0" zoomScaleNormal="80" zoomScalePageLayoutView="0" workbookViewId="0" topLeftCell="A1">
      <selection activeCell="G67" sqref="G67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870</v>
      </c>
      <c r="F3" s="217" t="s">
        <v>2</v>
      </c>
      <c r="G3" s="172"/>
      <c r="H3" s="461">
        <v>175002913</v>
      </c>
    </row>
    <row r="4" spans="1:8" ht="15">
      <c r="A4" s="575" t="s">
        <v>3</v>
      </c>
      <c r="B4" s="581"/>
      <c r="C4" s="581"/>
      <c r="D4" s="581"/>
      <c r="E4" s="504" t="s">
        <v>872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1954</v>
      </c>
      <c r="D11" s="151">
        <v>1953</v>
      </c>
      <c r="E11" s="237" t="s">
        <v>22</v>
      </c>
      <c r="F11" s="242" t="s">
        <v>23</v>
      </c>
      <c r="G11" s="152">
        <v>3063</v>
      </c>
      <c r="H11" s="152">
        <v>3063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3063</v>
      </c>
      <c r="H17" s="154">
        <f>H11+H14+H15+H16</f>
        <v>3063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1954</v>
      </c>
      <c r="D19" s="155">
        <f>SUM(D11:D18)</f>
        <v>1953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>
        <v>18</v>
      </c>
      <c r="D21" s="151">
        <v>18</v>
      </c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-331</v>
      </c>
      <c r="H27" s="154">
        <f>SUM(H28:H30)</f>
        <v>-285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63</v>
      </c>
      <c r="H28" s="152">
        <v>63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-394</v>
      </c>
      <c r="H29" s="316">
        <v>-348</v>
      </c>
      <c r="M29" s="157"/>
    </row>
    <row r="30" spans="1:8" ht="15">
      <c r="A30" s="235" t="s">
        <v>90</v>
      </c>
      <c r="B30" s="241" t="s">
        <v>91</v>
      </c>
      <c r="C30" s="151">
        <v>1075</v>
      </c>
      <c r="D30" s="151">
        <v>1075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1075</v>
      </c>
      <c r="D32" s="155">
        <f>D30+D31</f>
        <v>1075</v>
      </c>
      <c r="E32" s="243" t="s">
        <v>100</v>
      </c>
      <c r="F32" s="242" t="s">
        <v>101</v>
      </c>
      <c r="G32" s="316">
        <v>-112</v>
      </c>
      <c r="H32" s="316">
        <v>-46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-443</v>
      </c>
      <c r="H33" s="154">
        <f>H27+H31+H32</f>
        <v>-331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2620</v>
      </c>
      <c r="H36" s="154">
        <f>H25+H17+H33</f>
        <v>2732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794</v>
      </c>
      <c r="H39" s="158">
        <v>796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3047</v>
      </c>
      <c r="D55" s="155">
        <f>D19+D20+D21+D27+D32+D45+D51+D53+D54</f>
        <v>3046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>
        <v>120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5</v>
      </c>
      <c r="D61" s="151">
        <v>5</v>
      </c>
      <c r="E61" s="243" t="s">
        <v>189</v>
      </c>
      <c r="F61" s="272" t="s">
        <v>190</v>
      </c>
      <c r="G61" s="154">
        <f>SUM(G62:G68)</f>
        <v>34</v>
      </c>
      <c r="H61" s="154">
        <f>SUM(H62:H68)</f>
        <v>20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5</v>
      </c>
      <c r="D64" s="155">
        <f>SUM(D58:D63)</f>
        <v>125</v>
      </c>
      <c r="E64" s="237" t="s">
        <v>200</v>
      </c>
      <c r="F64" s="242" t="s">
        <v>201</v>
      </c>
      <c r="G64" s="152">
        <v>21</v>
      </c>
      <c r="H64" s="152">
        <v>10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</v>
      </c>
      <c r="H66" s="152">
        <v>2</v>
      </c>
    </row>
    <row r="67" spans="1:8" ht="15">
      <c r="A67" s="235" t="s">
        <v>207</v>
      </c>
      <c r="B67" s="241" t="s">
        <v>208</v>
      </c>
      <c r="C67" s="151">
        <v>219</v>
      </c>
      <c r="D67" s="151">
        <v>219</v>
      </c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11</v>
      </c>
      <c r="H68" s="152">
        <v>8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34</v>
      </c>
      <c r="H71" s="161">
        <f>H59+H60+H61+H69+H70</f>
        <v>20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</v>
      </c>
      <c r="D72" s="151">
        <v>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22</v>
      </c>
      <c r="D74" s="151">
        <v>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243</v>
      </c>
      <c r="D75" s="155">
        <f>SUM(D67:D74)</f>
        <v>231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34</v>
      </c>
      <c r="H79" s="162">
        <f>H71+H74+H75+H76</f>
        <v>20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153</v>
      </c>
      <c r="D87" s="151">
        <v>145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153</v>
      </c>
      <c r="D91" s="155">
        <f>SUM(D87:D90)</f>
        <v>146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401</v>
      </c>
      <c r="D93" s="155">
        <f>D64+D75+D84+D91+D92</f>
        <v>502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3448</v>
      </c>
      <c r="D94" s="164">
        <f>D93+D55</f>
        <v>3548</v>
      </c>
      <c r="E94" s="449" t="s">
        <v>270</v>
      </c>
      <c r="F94" s="289" t="s">
        <v>271</v>
      </c>
      <c r="G94" s="165">
        <f>G36+G39+G55+G79</f>
        <v>3448</v>
      </c>
      <c r="H94" s="165">
        <f>H36+H39+H55+H79</f>
        <v>3548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861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8">
      <selection activeCell="D11" sqref="D1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ВИНЪС АД</v>
      </c>
      <c r="C2" s="584"/>
      <c r="D2" s="584"/>
      <c r="E2" s="584"/>
      <c r="F2" s="586" t="s">
        <v>2</v>
      </c>
      <c r="G2" s="586"/>
      <c r="H2" s="526">
        <f>'справка №1-БАЛАНС'!H3</f>
        <v>175002913</v>
      </c>
    </row>
    <row r="3" spans="1:8" ht="15">
      <c r="A3" s="467" t="s">
        <v>275</v>
      </c>
      <c r="B3" s="584" t="str">
        <f>'справка №1-БАЛАНС'!E4</f>
        <v>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01.01.2014-30.09.2014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38</v>
      </c>
      <c r="D10" s="46">
        <v>14</v>
      </c>
      <c r="E10" s="298" t="s">
        <v>289</v>
      </c>
      <c r="F10" s="549" t="s">
        <v>290</v>
      </c>
      <c r="G10" s="550">
        <v>63</v>
      </c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14</v>
      </c>
      <c r="D12" s="46">
        <v>6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3</v>
      </c>
      <c r="D13" s="46"/>
      <c r="E13" s="301" t="s">
        <v>51</v>
      </c>
      <c r="F13" s="551" t="s">
        <v>300</v>
      </c>
      <c r="G13" s="548">
        <f>SUM(G9:G12)</f>
        <v>63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120</v>
      </c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-17</v>
      </c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17</v>
      </c>
      <c r="D16" s="47">
        <v>3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175</v>
      </c>
      <c r="D19" s="49">
        <f>SUM(D9:D15)+D16</f>
        <v>23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175</v>
      </c>
      <c r="D28" s="50">
        <f>D26+D19</f>
        <v>23</v>
      </c>
      <c r="E28" s="127" t="s">
        <v>339</v>
      </c>
      <c r="F28" s="554" t="s">
        <v>340</v>
      </c>
      <c r="G28" s="548">
        <f>G13+G15+G24</f>
        <v>63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112</v>
      </c>
      <c r="H30" s="53">
        <f>IF((D28-H28)&gt;0,D28-H28,0)</f>
        <v>23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175</v>
      </c>
      <c r="D33" s="49">
        <f>D28-D31+D32</f>
        <v>23</v>
      </c>
      <c r="E33" s="127" t="s">
        <v>353</v>
      </c>
      <c r="F33" s="554" t="s">
        <v>354</v>
      </c>
      <c r="G33" s="53">
        <f>G32-G31+G28</f>
        <v>63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112</v>
      </c>
      <c r="H34" s="548">
        <f>IF((D33-H33)&gt;0,D33-H33,0)</f>
        <v>23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112</v>
      </c>
      <c r="H39" s="559">
        <f>IF(H34&gt;0,IF(D35+H34&lt;0,0,D35+H34),IF(D34-D35&lt;0,D35-D34,0))</f>
        <v>23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112</v>
      </c>
      <c r="H41" s="52">
        <f>IF(D39=0,IF(H39-H40&gt;0,H39-H40+D40,0),IF(D39-D40&lt;0,D40-D39+H40,0))</f>
        <v>23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175</v>
      </c>
      <c r="D42" s="53">
        <f>D33+D35+D39</f>
        <v>23</v>
      </c>
      <c r="E42" s="128" t="s">
        <v>380</v>
      </c>
      <c r="F42" s="129" t="s">
        <v>381</v>
      </c>
      <c r="G42" s="53">
        <f>G39+G33</f>
        <v>175</v>
      </c>
      <c r="H42" s="53">
        <f>H39+H33</f>
        <v>23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view="pageBreakPreview" zoomScale="98" zoomScaleSheetLayoutView="98" zoomScalePageLayoutView="0" workbookViewId="0" topLeftCell="A22">
      <selection activeCell="D14" sqref="D1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ВИНЪС АД</v>
      </c>
      <c r="C4" s="541" t="s">
        <v>2</v>
      </c>
      <c r="D4" s="541">
        <f>'справка №1-БАЛАНС'!H3</f>
        <v>175002913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01.01.2014-30.09.2014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76</v>
      </c>
      <c r="D10" s="54">
        <v>96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-48</v>
      </c>
      <c r="D11" s="54">
        <v>-52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-2</v>
      </c>
      <c r="D13" s="54">
        <v>-5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-17</v>
      </c>
      <c r="D14" s="54">
        <v>-6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-2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7</v>
      </c>
      <c r="D20" s="55">
        <f>SUM(D10:D19)</f>
        <v>33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>
        <v>-18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0</v>
      </c>
      <c r="D32" s="55">
        <f>SUM(D22:D31)</f>
        <v>-18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/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/>
      <c r="D39" s="54"/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7</v>
      </c>
      <c r="D43" s="55">
        <f>D42+D32+D20</f>
        <v>15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146</v>
      </c>
      <c r="D44" s="132">
        <v>165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153</v>
      </c>
      <c r="D45" s="55">
        <f>D44+D43</f>
        <v>180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/>
      <c r="D46" s="56"/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M29" sqref="M2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ВИНЪС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175002913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01.01.2014-30.09.2014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3063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63</v>
      </c>
      <c r="J11" s="58">
        <f>'справка №1-БАЛАНС'!H29+'справка №1-БАЛАНС'!H32</f>
        <v>-394</v>
      </c>
      <c r="K11" s="60"/>
      <c r="L11" s="344">
        <f>SUM(C11:K11)</f>
        <v>2732</v>
      </c>
      <c r="M11" s="58">
        <f>'справка №1-БАЛАНС'!H39</f>
        <v>796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3063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63</v>
      </c>
      <c r="J15" s="61">
        <f t="shared" si="2"/>
        <v>-394</v>
      </c>
      <c r="K15" s="61">
        <f t="shared" si="2"/>
        <v>0</v>
      </c>
      <c r="L15" s="344">
        <f t="shared" si="1"/>
        <v>2732</v>
      </c>
      <c r="M15" s="61">
        <f t="shared" si="2"/>
        <v>796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-112</v>
      </c>
      <c r="K16" s="60"/>
      <c r="L16" s="344">
        <f t="shared" si="1"/>
        <v>-112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>
        <v>-2</v>
      </c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3063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63</v>
      </c>
      <c r="J29" s="59">
        <f t="shared" si="6"/>
        <v>-506</v>
      </c>
      <c r="K29" s="59">
        <f t="shared" si="6"/>
        <v>0</v>
      </c>
      <c r="L29" s="344">
        <f t="shared" si="1"/>
        <v>2620</v>
      </c>
      <c r="M29" s="59">
        <f t="shared" si="6"/>
        <v>794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3063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63</v>
      </c>
      <c r="J32" s="59">
        <f t="shared" si="7"/>
        <v>-506</v>
      </c>
      <c r="K32" s="59">
        <f t="shared" si="7"/>
        <v>0</v>
      </c>
      <c r="L32" s="344">
        <f t="shared" si="1"/>
        <v>2620</v>
      </c>
      <c r="M32" s="59">
        <f>M29+M30+M31</f>
        <v>794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B16">
      <selection activeCell="D39" sqref="D39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385</v>
      </c>
      <c r="B2" s="600"/>
      <c r="C2" s="601" t="str">
        <f>'справка №1-БАЛАНС'!E3</f>
        <v>ВИНЪС АД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175002913</v>
      </c>
      <c r="P2" s="483"/>
      <c r="Q2" s="483"/>
      <c r="R2" s="526"/>
    </row>
    <row r="3" spans="1:18" ht="15">
      <c r="A3" s="599" t="s">
        <v>5</v>
      </c>
      <c r="B3" s="600"/>
      <c r="C3" s="602" t="str">
        <f>'справка №1-БАЛАНС'!E5</f>
        <v>01.01.2014-30.09.2014</v>
      </c>
      <c r="D3" s="602"/>
      <c r="E3" s="602"/>
      <c r="F3" s="485"/>
      <c r="G3" s="485"/>
      <c r="H3" s="485"/>
      <c r="I3" s="485"/>
      <c r="J3" s="485"/>
      <c r="K3" s="485"/>
      <c r="L3" s="485"/>
      <c r="M3" s="607" t="s">
        <v>4</v>
      </c>
      <c r="N3" s="60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8" t="s">
        <v>465</v>
      </c>
      <c r="B5" s="609"/>
      <c r="C5" s="596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5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5" t="s">
        <v>531</v>
      </c>
      <c r="R5" s="605" t="s">
        <v>532</v>
      </c>
    </row>
    <row r="6" spans="1:18" s="100" customFormat="1" ht="48">
      <c r="A6" s="610"/>
      <c r="B6" s="611"/>
      <c r="C6" s="597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6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6"/>
      <c r="R6" s="606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1953</v>
      </c>
      <c r="E9" s="189"/>
      <c r="F9" s="189"/>
      <c r="G9" s="74">
        <f>D9+E9-F9</f>
        <v>1953</v>
      </c>
      <c r="H9" s="65"/>
      <c r="I9" s="65"/>
      <c r="J9" s="74">
        <f>G9+H9-I9</f>
        <v>1953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1953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/>
      <c r="E14" s="189">
        <v>2</v>
      </c>
      <c r="F14" s="189"/>
      <c r="G14" s="74">
        <f t="shared" si="2"/>
        <v>2</v>
      </c>
      <c r="H14" s="65"/>
      <c r="I14" s="65"/>
      <c r="J14" s="74">
        <f t="shared" si="3"/>
        <v>2</v>
      </c>
      <c r="K14" s="65">
        <v>1</v>
      </c>
      <c r="L14" s="65"/>
      <c r="M14" s="65"/>
      <c r="N14" s="74">
        <f t="shared" si="4"/>
        <v>1</v>
      </c>
      <c r="O14" s="65"/>
      <c r="P14" s="65"/>
      <c r="Q14" s="74">
        <f t="shared" si="0"/>
        <v>1</v>
      </c>
      <c r="R14" s="74">
        <f t="shared" si="1"/>
        <v>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9</v>
      </c>
      <c r="E16" s="189"/>
      <c r="F16" s="189"/>
      <c r="G16" s="74">
        <f t="shared" si="2"/>
        <v>9</v>
      </c>
      <c r="H16" s="65"/>
      <c r="I16" s="65"/>
      <c r="J16" s="74">
        <f t="shared" si="3"/>
        <v>9</v>
      </c>
      <c r="K16" s="65">
        <v>9</v>
      </c>
      <c r="L16" s="65"/>
      <c r="M16" s="65"/>
      <c r="N16" s="74">
        <f t="shared" si="4"/>
        <v>9</v>
      </c>
      <c r="O16" s="65"/>
      <c r="P16" s="65"/>
      <c r="Q16" s="74">
        <f aca="true" t="shared" si="5" ref="Q16:Q25">N16+O16-P16</f>
        <v>9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1962</v>
      </c>
      <c r="E17" s="194">
        <f>SUM(E9:E16)</f>
        <v>2</v>
      </c>
      <c r="F17" s="194">
        <f>SUM(F9:F16)</f>
        <v>0</v>
      </c>
      <c r="G17" s="74">
        <f t="shared" si="2"/>
        <v>1964</v>
      </c>
      <c r="H17" s="75">
        <f>SUM(H9:H16)</f>
        <v>0</v>
      </c>
      <c r="I17" s="75">
        <f>SUM(I9:I16)</f>
        <v>0</v>
      </c>
      <c r="J17" s="74">
        <f t="shared" si="3"/>
        <v>1964</v>
      </c>
      <c r="K17" s="75">
        <f>SUM(K9:K16)</f>
        <v>10</v>
      </c>
      <c r="L17" s="75">
        <f>SUM(L9:L16)</f>
        <v>0</v>
      </c>
      <c r="M17" s="75">
        <f>SUM(M9:M16)</f>
        <v>0</v>
      </c>
      <c r="N17" s="74">
        <f t="shared" si="4"/>
        <v>10</v>
      </c>
      <c r="O17" s="75">
        <f>SUM(O9:O16)</f>
        <v>0</v>
      </c>
      <c r="P17" s="75">
        <f>SUM(P9:P16)</f>
        <v>0</v>
      </c>
      <c r="Q17" s="74">
        <f t="shared" si="5"/>
        <v>10</v>
      </c>
      <c r="R17" s="74">
        <f t="shared" si="6"/>
        <v>1954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>
        <v>18</v>
      </c>
      <c r="E19" s="187"/>
      <c r="F19" s="187"/>
      <c r="G19" s="74">
        <f t="shared" si="2"/>
        <v>18</v>
      </c>
      <c r="H19" s="63"/>
      <c r="I19" s="63"/>
      <c r="J19" s="74">
        <f t="shared" si="3"/>
        <v>18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18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>
        <v>1075</v>
      </c>
      <c r="E39" s="572"/>
      <c r="F39" s="572"/>
      <c r="G39" s="74">
        <f t="shared" si="2"/>
        <v>1075</v>
      </c>
      <c r="H39" s="572"/>
      <c r="I39" s="572"/>
      <c r="J39" s="74">
        <f t="shared" si="3"/>
        <v>1075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1075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3055</v>
      </c>
      <c r="E40" s="438">
        <f>E17+E18+E19+E25+E38+E39</f>
        <v>2</v>
      </c>
      <c r="F40" s="438">
        <f aca="true" t="shared" si="13" ref="F40:R40">F17+F18+F19+F25+F38+F39</f>
        <v>0</v>
      </c>
      <c r="G40" s="438">
        <f t="shared" si="13"/>
        <v>3057</v>
      </c>
      <c r="H40" s="438">
        <f t="shared" si="13"/>
        <v>0</v>
      </c>
      <c r="I40" s="438">
        <f t="shared" si="13"/>
        <v>0</v>
      </c>
      <c r="J40" s="438">
        <f t="shared" si="13"/>
        <v>3057</v>
      </c>
      <c r="K40" s="438">
        <f t="shared" si="13"/>
        <v>10</v>
      </c>
      <c r="L40" s="438">
        <f t="shared" si="13"/>
        <v>0</v>
      </c>
      <c r="M40" s="438">
        <f t="shared" si="13"/>
        <v>0</v>
      </c>
      <c r="N40" s="438">
        <f t="shared" si="13"/>
        <v>10</v>
      </c>
      <c r="O40" s="438">
        <f t="shared" si="13"/>
        <v>0</v>
      </c>
      <c r="P40" s="438">
        <f t="shared" si="13"/>
        <v>0</v>
      </c>
      <c r="Q40" s="438">
        <f t="shared" si="13"/>
        <v>10</v>
      </c>
      <c r="R40" s="438">
        <f t="shared" si="13"/>
        <v>3047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598"/>
      <c r="L44" s="598"/>
      <c r="M44" s="598"/>
      <c r="N44" s="598"/>
      <c r="O44" s="603" t="s">
        <v>785</v>
      </c>
      <c r="P44" s="604"/>
      <c r="Q44" s="604"/>
      <c r="R44" s="604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D88" sqref="D8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ВИНЪС АД</v>
      </c>
      <c r="C3" s="619"/>
      <c r="D3" s="526" t="s">
        <v>2</v>
      </c>
      <c r="E3" s="107">
        <f>'справка №1-БАЛАНС'!H3</f>
        <v>175002913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01.01.2014-30.09.2014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145</v>
      </c>
      <c r="D24" s="119">
        <f>SUM(D25:D27)</f>
        <v>145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145</v>
      </c>
      <c r="D25" s="108">
        <v>145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/>
      <c r="D26" s="108"/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/>
      <c r="D28" s="108"/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74</v>
      </c>
      <c r="D29" s="108">
        <v>74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/>
      <c r="D35" s="108"/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24</v>
      </c>
      <c r="D38" s="105">
        <f>SUM(D39:D42)</f>
        <v>24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v>24</v>
      </c>
      <c r="D42" s="108">
        <v>24</v>
      </c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243</v>
      </c>
      <c r="D43" s="104">
        <f>D24+D28+D29+D31+D30+D32+D33+D38</f>
        <v>243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243</v>
      </c>
      <c r="D44" s="103">
        <f>D43+D21+D19+D9</f>
        <v>243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34</v>
      </c>
      <c r="D85" s="104">
        <f>SUM(D86:D90)+D94</f>
        <v>34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21</v>
      </c>
      <c r="D87" s="108">
        <v>21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>
        <v>2</v>
      </c>
      <c r="D89" s="108">
        <v>2</v>
      </c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11</v>
      </c>
      <c r="D90" s="103">
        <f>SUM(D91:D93)</f>
        <v>11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/>
      <c r="D92" s="108"/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11</v>
      </c>
      <c r="D93" s="108">
        <v>11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/>
      <c r="D94" s="108"/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/>
      <c r="D95" s="108"/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34</v>
      </c>
      <c r="D96" s="104">
        <f>D85+D80+D75+D71+D95</f>
        <v>34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34</v>
      </c>
      <c r="D97" s="104">
        <f>D96+D68+D66</f>
        <v>34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9" sqref="A1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ВИНЪС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175002913</v>
      </c>
    </row>
    <row r="5" spans="1:9" ht="15">
      <c r="A5" s="501" t="s">
        <v>5</v>
      </c>
      <c r="B5" s="621" t="str">
        <f>'справка №1-БАЛАНС'!E5</f>
        <v>01.01.2014-30.09.2014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70">
      <selection activeCell="C47" sqref="C47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ВИНЪС АД</v>
      </c>
      <c r="C5" s="627"/>
      <c r="D5" s="627"/>
      <c r="E5" s="570" t="s">
        <v>2</v>
      </c>
      <c r="F5" s="451">
        <f>'справка №1-БАЛАНС'!H3</f>
        <v>175002913</v>
      </c>
    </row>
    <row r="6" spans="1:13" ht="15" customHeight="1">
      <c r="A6" s="27" t="s">
        <v>826</v>
      </c>
      <c r="B6" s="628" t="str">
        <f>'справка №1-БАЛАНС'!E5</f>
        <v>01.01.2014-30.09.2014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834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871</v>
      </c>
      <c r="B46" s="40"/>
      <c r="C46" s="441"/>
      <c r="D46" s="441">
        <v>42</v>
      </c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>
        <v>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Aksenia Vider</cp:lastModifiedBy>
  <cp:lastPrinted>2011-04-20T13:37:58Z</cp:lastPrinted>
  <dcterms:created xsi:type="dcterms:W3CDTF">2000-06-29T12:02:40Z</dcterms:created>
  <dcterms:modified xsi:type="dcterms:W3CDTF">2014-11-19T12:58:12Z</dcterms:modified>
  <cp:category/>
  <cp:version/>
  <cp:contentType/>
  <cp:contentStatus/>
</cp:coreProperties>
</file>