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<sst xmlns="http://schemas.openxmlformats.org/spreadsheetml/2006/main" count="4320" uniqueCount="1000">
  <si>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</si>
  <si>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</si>
  <si>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</si>
  <si>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</si>
  <si>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</si>
  <si>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</si>
  <si>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</si>
  <si>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</si>
  <si>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</si>
  <si>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</si>
  <si>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</si>
  <si>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</si>
  <si>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</si>
  <si>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</si>
  <si>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</si>
  <si>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</si>
  <si>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</si>
  <si>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</si>
  <si>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</si>
  <si>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</si>
  <si>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</si>
  <si>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</si>
  <si>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</si>
  <si>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</si>
  <si>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</si>
  <si>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</si>
  <si>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</si>
  <si>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</si>
  <si>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</si>
  <si>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</si>
  <si>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</si>
  <si>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</si>
  <si>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</si>
  <si>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</si>
  <si>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</si>
  <si>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</si>
  <si>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</si>
  <si>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</si>
  <si>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</si>
  <si>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</si>
  <si>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</si>
  <si>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</si>
  <si>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</si>
  <si>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</si>
  <si>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</si>
  <si>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</si>
  <si>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</si>
  <si>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</si>
  <si>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</si>
  <si>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</si>
  <si>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</si>
  <si>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</si>
  <si>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</si>
  <si>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</si>
  <si>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</si>
  <si>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</si>
  <si>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</si>
  <si>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</si>
  <si>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</si>
  <si>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</si>
  <si>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</si>
  <si>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</si>
  <si>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</si>
  <si>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</si>
  <si>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</si>
  <si>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</si>
  <si>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</si>
  <si>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</si>
  <si>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</si>
  <si>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</si>
  <si>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</si>
  <si>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</si>
  <si>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</si>
  <si>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</si>
  <si>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</si>
  <si>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</si>
  <si>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</si>
  <si>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</si>
  <si>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</si>
  <si>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</si>
  <si>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</si>
  <si>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</si>
  <si>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</si>
  <si>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</si>
  <si>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</si>
  <si>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</si>
  <si>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</si>
  <si>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</si>
  <si>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</si>
  <si>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</si>
  <si>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</si>
  <si>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</si>
  <si>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</si>
  <si>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</si>
  <si>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</si>
  <si>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</si>
  <si>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</si>
  <si>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</si>
  <si>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</si>
  <si>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</si>
  <si>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</si>
  <si>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</si>
  <si>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</si>
  <si>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</si>
  <si>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</si>
  <si>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</si>
  <si>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</si>
  <si>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</si>
  <si>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</si>
  <si>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</si>
  <si>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</si>
  <si>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</si>
  <si>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</si>
  <si>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</si>
  <si>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</si>
  <si>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</si>
  <si>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</si>
  <si>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</si>
  <si>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</si>
  <si>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</si>
  <si>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</si>
  <si>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</si>
  <si>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</si>
  <si>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</si>
  <si>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</si>
  <si>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</si>
  <si>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</si>
  <si>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</si>
  <si>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</si>
  <si>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</si>
  <si>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</si>
  <si>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</si>
  <si>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</si>
  <si>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</si>
  <si>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</si>
  <si>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</si>
  <si>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</si>
  <si>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</si>
  <si>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</si>
  <si>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</si>
  <si>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</si>
  <si>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</si>
  <si>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</si>
  <si>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</si>
  <si>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</si>
  <si>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</si>
  <si>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</si>
  <si>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</si>
  <si>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</si>
  <si>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</si>
  <si>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</si>
  <si>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</si>
  <si>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</si>
  <si>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</si>
  <si>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</si>
  <si>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</si>
  <si>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</si>
  <si>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</si>
  <si>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</si>
  <si>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</si>
  <si>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</si>
  <si>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</si>
  <si>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</si>
  <si>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</si>
  <si>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</si>
  <si>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</si>
  <si>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</si>
  <si>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</si>
  <si>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</si>
  <si>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</si>
  <si>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</si>
  <si>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</si>
  <si>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</si>
  <si>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</si>
  <si>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</si>
  <si>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</si>
  <si>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</si>
  <si>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</si>
  <si>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</si>
  <si>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</si>
  <si>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</si>
  <si>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</si>
  <si>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</si>
  <si>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</si>
  <si>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</si>
  <si>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</si>
  <si>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</si>
  <si>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</si>
  <si>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</si>
  <si>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</si>
  <si>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</si>
  <si>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</si>
  <si>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</si>
  <si>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</si>
  <si>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</si>
  <si>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</si>
  <si>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</si>
  <si>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</si>
  <si>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</si>
  <si>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</si>
  <si>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</si>
  <si>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</si>
  <si>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</si>
  <si>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</si>
  <si>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</si>
  <si>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</si>
  <si>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</si>
  <si>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</si>
  <si>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</si>
  <si>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</si>
  <si>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</si>
  <si>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</si>
  <si>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</si>
  <si>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</si>
  <si>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</si>
  <si>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</si>
  <si>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</si>
  <si>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</si>
  <si>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</si>
  <si>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</si>
  <si>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</si>
  <si>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</si>
  <si>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</si>
  <si>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</si>
  <si>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</si>
  <si>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</si>
  <si>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</si>
  <si>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</si>
  <si>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</si>
  <si>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</si>
  <si>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</si>
  <si>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</si>
  <si>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</si>
  <si>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</si>
  <si>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</si>
  <si>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</si>
  <si>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</si>
  <si>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</si>
  <si>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</si>
  <si>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</si>
  <si>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</si>
  <si>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</si>
  <si>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</si>
  <si>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</si>
  <si>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</si>
  <si>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</si>
  <si>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</si>
  <si>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</si>
  <si>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</si>
  <si>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</si>
  <si>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</si>
  <si>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</si>
  <si>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</si>
  <si>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</si>
  <si>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</si>
  <si>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</si>
  <si>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</si>
  <si>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</si>
  <si>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</si>
  <si>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</si>
  <si>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</si>
  <si>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</si>
  <si>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</si>
  <si>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</si>
  <si>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</si>
  <si>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</si>
  <si>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</si>
  <si>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</si>
  <si>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</si>
  <si>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</si>
  <si>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</si>
  <si>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</si>
  <si>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</si>
  <si>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</si>
  <si>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</si>
  <si>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</si>
  <si>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</si>
  <si>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</si>
  <si>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</si>
  <si>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</si>
  <si>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</si>
  <si>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</si>
  <si>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</si>
  <si>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</si>
  <si>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</si>
  <si>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</si>
  <si>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</si>
  <si>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</si>
  <si>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</si>
  <si>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</si>
  <si>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</si>
  <si>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</si>
  <si>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</si>
  <si>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</si>
  <si>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</si>
  <si>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</si>
  <si>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</si>
  <si>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</si>
  <si>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</si>
  <si>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</si>
  <si>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</si>
  <si>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</si>
  <si>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</si>
  <si>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</si>
  <si>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</si>
  <si>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</si>
  <si>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</si>
  <si>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</si>
  <si>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</si>
  <si>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</si>
  <si>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</si>
  <si>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</si>
  <si>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</si>
  <si>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</si>
  <si>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</si>
  <si>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</si>
  <si>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</si>
  <si>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</si>
  <si>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</si>
  <si>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</si>
  <si>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</si>
  <si>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</si>
  <si>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</si>
  <si>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</si>
  <si>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</si>
  <si>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</si>
  <si>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</si>
  <si>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</si>
  <si>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</si>
  <si>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</si>
  <si>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</si>
  <si>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</si>
  <si>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</si>
  <si>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</si>
  <si>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</si>
  <si>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</si>
  <si>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</si>
  <si>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</si>
  <si>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</si>
  <si>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</si>
  <si>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</si>
  <si>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</si>
  <si>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</si>
  <si>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</si>
  <si>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</si>
  <si>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</si>
  <si>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</si>
  <si>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</si>
  <si>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</si>
  <si>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</si>
  <si>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</si>
  <si>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</si>
  <si>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</si>
  <si>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</si>
  <si>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</si>
  <si>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</si>
  <si>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</si>
  <si>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</si>
  <si>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</si>
  <si>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</si>
  <si>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</si>
  <si>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</si>
  <si>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</si>
  <si>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</si>
  <si>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</si>
  <si>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</si>
  <si>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</si>
  <si>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</si>
  <si>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</si>
  <si>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</si>
  <si>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</si>
  <si>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</si>
  <si>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</si>
  <si>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</si>
  <si>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</si>
  <si>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</si>
  <si>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</si>
  <si>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</si>
  <si>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</si>
  <si>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</si>
  <si>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</si>
  <si>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</si>
  <si>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</si>
  <si>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</si>
  <si>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</si>
  <si>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</si>
  <si>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</si>
  <si>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</si>
  <si>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</si>
  <si>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</si>
  <si>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</si>
  <si>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</si>
  <si>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</si>
  <si>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</si>
  <si>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</si>
  <si>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</si>
  <si>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</si>
  <si>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</si>
  <si>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</si>
  <si>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</si>
  <si>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</si>
  <si>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</si>
  <si>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</si>
  <si>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</si>
  <si>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</si>
  <si>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</si>
  <si>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</si>
  <si>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</si>
  <si>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</si>
  <si>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</si>
  <si>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</si>
  <si>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</si>
  <si>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</si>
  <si>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</si>
  <si>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</si>
  <si>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</si>
  <si>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</si>
  <si>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</si>
  <si>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</si>
  <si>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</si>
  <si>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</si>
  <si>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</si>
  <si>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</si>
  <si>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</si>
  <si>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</si>
  <si>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</si>
  <si>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</si>
  <si>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</si>
  <si>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</si>
  <si>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</si>
  <si>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</si>
  <si>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</si>
  <si>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</si>
  <si>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</si>
  <si>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</si>
  <si>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</si>
  <si>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</si>
  <si>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</si>
  <si>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</si>
  <si>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</si>
  <si>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</si>
  <si>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</si>
  <si>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</si>
  <si>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</si>
  <si>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</si>
  <si>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</si>
  <si>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</si>
  <si>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</si>
  <si>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</si>
  <si>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</si>
  <si>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</si>
  <si>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</si>
  <si>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</si>
  <si>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</si>
  <si>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</si>
  <si>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</si>
  <si>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</si>
  <si>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</si>
  <si>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</si>
  <si>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</si>
  <si>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</si>
  <si>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</si>
  <si>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</si>
  <si>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</si>
  <si>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</si>
  <si>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</si>
  <si>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</si>
  <si>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</si>
  <si>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</si>
  <si>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</si>
  <si>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</si>
  <si>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</si>
  <si>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</si>
  <si>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</si>
  <si>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</si>
  <si>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</si>
  <si>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</si>
  <si>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</si>
  <si>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</si>
  <si>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</si>
  <si>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</si>
  <si>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</si>
  <si>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</si>
  <si>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</si>
  <si>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</si>
  <si>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</si>
  <si>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</si>
  <si>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</si>
  <si>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</si>
  <si>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</si>
  <si>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</si>
  <si>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</si>
  <si>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</si>
  <si>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</si>
  <si>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</si>
  <si>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</si>
  <si>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</si>
  <si>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</si>
  <si>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</si>
  <si>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</si>
  <si>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</si>
  <si>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</si>
  <si>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</si>
  <si>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</si>
  <si>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</si>
  <si>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</si>
  <si>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</si>
  <si>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</si>
  <si>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</si>
  <si>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</si>
  <si>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</si>
  <si>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</si>
  <si>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</si>
  <si>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</si>
  <si>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</si>
  <si>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</si>
  <si>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</si>
  <si>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</si>
  <si>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</si>
  <si>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</si>
  <si>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</si>
  <si>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</si>
  <si>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</si>
  <si>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</si>
  <si>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</si>
  <si>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</si>
  <si>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</si>
  <si>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</si>
  <si>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</si>
  <si>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</si>
  <si>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</si>
  <si>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</si>
  <si>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</si>
  <si>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</si>
  <si>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</si>
  <si>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</si>
  <si>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</si>
  <si>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</si>
  <si>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</si>
  <si>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</si>
  <si>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</si>
  <si>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</si>
  <si>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</si>
  <si>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</si>
  <si>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</si>
  <si>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</si>
  <si>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</si>
  <si>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</si>
  <si>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</si>
  <si>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</si>
  <si>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</si>
  <si>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</si>
  <si>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</si>
  <si>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</si>
  <si>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</si>
  <si>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</si>
  <si>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</si>
  <si>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</si>
  <si>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</si>
  <si>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</si>
  <si>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</si>
  <si>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</si>
  <si>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</si>
  <si>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</si>
  <si>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</si>
  <si>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</si>
  <si>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</si>
  <si>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</si>
  <si>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</si>
  <si>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</si>
  <si>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</si>
  <si>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</si>
  <si>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</si>
  <si>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</si>
  <si>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</si>
  <si>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</si>
  <si>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</si>
  <si>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</si>
  <si>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</si>
  <si>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</si>
  <si>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</si>
  <si>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</si>
  <si>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</si>
  <si>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</si>
  <si>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</si>
  <si>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</si>
  <si>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</si>
  <si>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</si>
  <si>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</si>
  <si>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</si>
  <si>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</si>
  <si>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</si>
  <si>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</si>
  <si>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</si>
  <si>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</si>
  <si>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</si>
  <si>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</si>
  <si>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</si>
  <si>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</si>
  <si>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</si>
  <si>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</si>
  <si>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</si>
  <si>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</si>
  <si>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</si>
  <si>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</si>
  <si>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</si>
  <si>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</si>
  <si>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</si>
  <si>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</si>
  <si>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</si>
  <si>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</si>
  <si>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</si>
  <si>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</si>
  <si>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</si>
  <si>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</si>
  <si>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</si>
  <si>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</si>
  <si>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</si>
  <si>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</si>
  <si>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</si>
  <si>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</si>
  <si>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</si>
  <si>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</si>
  <si>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</si>
  <si>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</si>
  <si>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</si>
  <si>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</si>
  <si>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</si>
  <si>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</si>
  <si>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</si>
  <si>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</si>
  <si>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</si>
  <si>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</si>
  <si>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</si>
  <si>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</si>
  <si>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</si>
  <si>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</si>
  <si>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</si>
  <si>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</si>
  <si>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</si>
  <si>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</si>
  <si>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</si>
  <si>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</si>
  <si>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</si>
  <si>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</si>
  <si>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</si>
  <si>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</si>
  <si>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</si>
  <si>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</si>
  <si>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</si>
  <si>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</si>
  <si>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</si>
  <si>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</si>
  <si>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</si>
  <si>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</si>
  <si>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</si>
  <si>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</si>
  <si>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</si>
  <si>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</si>
  <si>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</si>
  <si>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</si>
  <si>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</si>
  <si>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</si>
  <si>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</si>
  <si>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</si>
  <si>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</si>
  <si>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</si>
  <si>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</si>
  <si>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</si>
  <si>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</si>
  <si>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</si>
  <si>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</si>
  <si>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</si>
  <si>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</si>
  <si>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</si>
  <si>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</si>
  <si>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</si>
  <si>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</si>
  <si>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</si>
  <si>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</si>
  <si>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</si>
  <si>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</si>
  <si>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</si>
  <si>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</si>
  <si>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</si>
  <si>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</si>
  <si>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</si>
  <si>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</si>
  <si>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</si>
  <si>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</si>
  <si>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</si>
  <si>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</si>
  <si>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</si>
  <si>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</si>
  <si>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</si>
  <si>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</si>
  <si>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</si>
  <si>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</si>
  <si>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</si>
  <si>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</si>
  <si>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</si>
  <si>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</si>
  <si>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</si>
  <si>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</si>
  <si>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</si>
  <si>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</si>
  <si>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</si>
  <si>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</si>
  <si>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</si>
  <si>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</si>
  <si>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</si>
  <si>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</si>
  <si>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</si>
  <si>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</si>
  <si>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</si>
  <si>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</si>
  <si>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</si>
  <si>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</si>
  <si>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</si>
  <si>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</si>
  <si>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</si>
  <si>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</si>
  <si>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</si>
  <si>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</si>
  <si>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</si>
  <si>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</si>
  <si>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</si>
  <si>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</si>
  <si>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</si>
  <si>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</si>
  <si>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</si>
  <si>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</si>
  <si>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</si>
  <si>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</si>
  <si>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</si>
  <si>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</si>
  <si>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</si>
  <si>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</si>
  <si>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</si>
  <si>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</si>
  <si>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</si>
  <si>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</si>
  <si>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</si>
  <si>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</si>
  <si>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</si>
  <si>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</si>
  <si>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</si>
  <si>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</si>
  <si>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</si>
  <si>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</si>
  <si>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</si>
  <si>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</si>
  <si>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</si>
  <si>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</si>
  <si>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</si>
  <si>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</si>
  <si>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</si>
  <si>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</si>
  <si>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</si>
  <si>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</si>
  <si>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</si>
  <si>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</si>
  <si>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</si>
  <si>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</si>
  <si>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</si>
  <si>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</si>
  <si>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</si>
  <si>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</si>
  <si>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</si>
  <si>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</si>
  <si>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</si>
  <si>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</si>
  <si>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</si>
  <si>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</si>
  <si>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</si>
  <si>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</si>
  <si>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</si>
  <si>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</si>
  <si>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</si>
  <si>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</si>
  <si>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</si>
  <si>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</si>
  <si>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</si>
  <si>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</si>
  <si>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</si>
  <si>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</si>
  <si>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</si>
  <si>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</si>
  <si>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</si>
  <si>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</si>
  <si>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</si>
  <si>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</si>
  <si>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</si>
  <si>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</si>
  <si>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</si>
  <si>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</si>
  <si>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</si>
  <si>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</si>
  <si>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</si>
  <si>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</si>
  <si>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</si>
  <si>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</si>
  <si>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</si>
  <si>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</si>
  <si>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</si>
  <si>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</si>
  <si>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</si>
  <si>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</si>
  <si>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</si>
  <si>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</si>
  <si>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</si>
  <si>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</si>
  <si>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</si>
  <si>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</si>
  <si>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</si>
  <si>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</si>
  <si>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</si>
  <si>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</si>
  <si>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</si>
  <si>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</si>
  <si>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</si>
  <si>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</si>
  <si>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</si>
  <si>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</si>
  <si>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</si>
  <si>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</si>
  <si>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</si>
  <si>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</si>
  <si>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</si>
  <si>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</si>
  <si>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</si>
  <si>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</si>
  <si>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</si>
  <si>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</si>
  <si>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</si>
  <si>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</si>
  <si>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</si>
  <si>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</si>
  <si>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</si>
  <si>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</si>
  <si>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</si>
  <si>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</si>
  <si>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</si>
  <si>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</si>
  <si>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</si>
  <si>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</si>
  <si>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</si>
  <si>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</si>
  <si>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</si>
  <si>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</si>
  <si>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</si>
  <si>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</si>
  <si>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</si>
  <si>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</si>
  <si>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</si>
  <si>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</si>
  <si>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</si>
  <si>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</si>
  <si>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</si>
  <si>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</si>
  <si>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</si>
  <si>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</si>
  <si>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</si>
  <si>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</si>
  <si>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</si>
  <si>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</si>
  <si>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</si>
  <si>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</si>
  <si>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</si>
  <si>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</si>
  <si>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</si>
  <si>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</si>
  <si>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</si>
  <si>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</si>
  <si>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</si>
  <si>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</si>
  <si>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</si>
  <si>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</si>
  <si>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</si>
  <si>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</si>
  <si>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</si>
  <si>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</si>
  <si>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</si>
  <si>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</si>
  <si>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</si>
  <si>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</si>
  <si>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</si>
  <si>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</si>
  <si>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</si>
  <si>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</si>
  <si>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</si>
  <si>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</si>
  <si>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</si>
  <si>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</si>
  <si>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</si>
  <si>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</si>
  <si>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</si>
  <si>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</si>
  <si>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</si>
  <si>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</si>
  <si>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</si>
  <si>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</si>
  <si>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</si>
  <si>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</si>
  <si>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</si>
  <si>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</si>
  <si>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</si>
  <si>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</si>
  <si>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</si>
  <si>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</si>
  <si>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</si>
  <si>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</si>
  <si>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</si>
  <si>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</si>
  <si>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</si>
  <si>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</si>
  <si>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</si>
  <si>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</si>
  <si>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</si>
  <si>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</si>
  <si>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</si>
  <si>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</si>
  <si>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</si>
  <si>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</si>
  <si>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</si>
  <si>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</si>
  <si>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</si>
  <si>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</si>
  <si>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</si>
  <si>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</si>
  <si>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</si>
  <si>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</si>
  <si>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</si>
  <si>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</si>
  <si>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</si>
  <si>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</si>
  <si>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</si>
  <si>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</si>
  <si>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</si>
  <si>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</si>
  <si>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</si>
  <si>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</si>
  <si>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</si>
  <si>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</si>
  <si>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</si>
  <si>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</si>
  <si>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</si>
  <si>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</si>
  <si>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</si>
  <si>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</si>
  <si>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</si>
  <si>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</si>
  <si>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</si>
  <si>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</si>
  <si>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</si>
  <si>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</si>
  <si>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</si>
  <si>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</si>
  <si>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</si>
  <si>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</si>
  <si>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</si>
  <si>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</si>
  <si>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</si>
  <si>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</si>
  <si>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</si>
  <si>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</si>
  <si>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</si>
  <si>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</si>
  <si>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</si>
  <si>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</si>
  <si>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</si>
  <si>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</si>
  <si>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</si>
  <si>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</si>
  <si>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</si>
  <si>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</si>
  <si>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</si>
  <si>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</si>
  <si>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</si>
  <si>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</si>
  <si>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</si>
  <si>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</si>
  <si>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</si>
  <si>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</si>
  <si>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</si>
  <si>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</si>
  <si>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</si>
  <si>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</si>
  <si>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</si>
  <si>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</si>
  <si>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</si>
  <si>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Счетоводна къща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</si>
  <si>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</si>
  <si>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</si>
  <si>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</si>
  <si>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</si>
  <si>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</si>
  <si>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"БУККИПИНГ БК" ЕООД</t>
  </si>
  <si>
    <t>contact@forucom-imoti.com</t>
  </si>
  <si>
    <t>http://www.forucom-imoti.com/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</si>
</sst>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F10" sqref="F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44219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44219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700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24917</v>
      </c>
      <c r="D6" s="674">
        <f aca="true" t="shared" si="0" ref="D6:D15">C6-E6</f>
        <v>0</v>
      </c>
      <c r="E6" s="673">
        <f>'1-Баланс'!G95</f>
        <v>24917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2703</v>
      </c>
      <c r="D7" s="674">
        <f t="shared" si="0"/>
        <v>893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107</v>
      </c>
      <c r="D8" s="674">
        <f t="shared" si="0"/>
        <v>-600</v>
      </c>
      <c r="E8" s="673">
        <f>ABS('2-Отчет за доходите'!C44)-ABS('2-Отчет за доходите'!G44)</f>
        <v>707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117</v>
      </c>
      <c r="D9" s="674">
        <f t="shared" si="0"/>
        <v>0</v>
      </c>
      <c r="E9" s="673">
        <f>'3-Отчет за паричния поток'!C45</f>
        <v>117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150</v>
      </c>
      <c r="D10" s="674">
        <f t="shared" si="0"/>
        <v>2</v>
      </c>
      <c r="E10" s="673">
        <f>'3-Отчет за паричния поток'!C46</f>
        <v>148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2703</v>
      </c>
      <c r="D11" s="674">
        <f t="shared" si="0"/>
        <v>0</v>
      </c>
      <c r="E11" s="673">
        <f>'4-Отчет за собствения капитал'!L34</f>
        <v>2703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0.06422569027611044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0.03958564557898631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0.004816782209417485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0.004294256933017619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1.7372262773722629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0.11286089238845144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0.11286089238845144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0.04374453193350831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0.04374453193350831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0.067916836526702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0.06686198177950797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0.8742088607594937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8.218275989641139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0.8915198458883493</v>
      </c>
    </row>
    <row r="21" spans="1:5" ht="31.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1106</v>
      </c>
      <c r="E21" s="697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0.4091749907510174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0.6638655462184874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20.08499095840868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24529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24530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218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18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237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148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150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387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24917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784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815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107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891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2703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18785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18785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18785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1200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446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308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54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82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863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2509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920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3429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24917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59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106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252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75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447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399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56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455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902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764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57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959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707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707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707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1666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1550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116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1666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1666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1666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2756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-401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-59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-344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1947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-6578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1092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-394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-44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-5924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4920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-912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4008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148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107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922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922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2596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2596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107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2703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2703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20347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20348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5234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5234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1093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1093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24488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24489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116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116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75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75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24529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24530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24529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24530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218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237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237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218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218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218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18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18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19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18785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18785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18785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1646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1200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308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54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82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82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863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2509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21294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1628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1200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308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54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64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64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916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2544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2544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18785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18785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18785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18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18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18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-53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-35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18750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24529</v>
      </c>
      <c r="D21" s="477">
        <v>20347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784</v>
      </c>
      <c r="H28" s="596">
        <f>SUM(H29:H31)</f>
        <v>197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815</v>
      </c>
      <c r="H29" s="196">
        <v>228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</v>
      </c>
      <c r="H30" s="196">
        <v>-31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107</v>
      </c>
      <c r="H32" s="196">
        <v>587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891</v>
      </c>
      <c r="H34" s="598">
        <f>H28+H32+H33</f>
        <v>784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2703</v>
      </c>
      <c r="H37" s="600">
        <f>H26+H18+H34</f>
        <v>2596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18785</v>
      </c>
      <c r="H45" s="196">
        <v>15065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18785</v>
      </c>
      <c r="H50" s="596">
        <f>SUM(H44:H49)</f>
        <v>15065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24530</v>
      </c>
      <c r="D56" s="602">
        <f>D20+D21+D22+D28+D33+D46+D52+D54+D55</f>
        <v>20348</v>
      </c>
      <c r="E56" s="100" t="s">
        <v>850</v>
      </c>
      <c r="F56" s="99" t="s">
        <v>172</v>
      </c>
      <c r="G56" s="599">
        <f>G50+G52+G53+G54+G55</f>
        <v>18785</v>
      </c>
      <c r="H56" s="600">
        <f>H50+H52+H53+H54+H55</f>
        <v>15065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1200</v>
      </c>
      <c r="H59" s="196">
        <v>912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446</v>
      </c>
      <c r="H61" s="596">
        <f>SUM(H62:H68)</f>
        <v>1639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308</v>
      </c>
      <c r="H64" s="196">
        <v>1606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54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82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218</v>
      </c>
      <c r="D69" s="196">
        <v>17</v>
      </c>
      <c r="E69" s="201" t="s">
        <v>79</v>
      </c>
      <c r="F69" s="93" t="s">
        <v>216</v>
      </c>
      <c r="G69" s="197">
        <v>863</v>
      </c>
      <c r="H69" s="196">
        <v>287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2509</v>
      </c>
      <c r="H71" s="598">
        <f>H59+H60+H61+H69+H70</f>
        <v>2838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18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>
        <v>920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237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3429</v>
      </c>
      <c r="H79" s="600">
        <f>H71+H73+H75+H77</f>
        <v>2838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148</v>
      </c>
      <c r="D89" s="196">
        <v>117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150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387</v>
      </c>
      <c r="D94" s="602">
        <f>D65+D76+D85+D92+D93</f>
        <v>151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24917</v>
      </c>
      <c r="D95" s="604">
        <f>D94+D56</f>
        <v>20499</v>
      </c>
      <c r="E95" s="229" t="s">
        <v>942</v>
      </c>
      <c r="F95" s="489" t="s">
        <v>268</v>
      </c>
      <c r="G95" s="603">
        <f>G37+G40+G56+G79</f>
        <v>24917</v>
      </c>
      <c r="H95" s="604">
        <f>H37+H40+H56+H79</f>
        <v>20499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44219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2">
      <selection activeCell="C36" sqref="C3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1550</v>
      </c>
      <c r="H14" s="317">
        <v>525</v>
      </c>
    </row>
    <row r="15" spans="1:8" ht="15.75">
      <c r="A15" s="194" t="s">
        <v>287</v>
      </c>
      <c r="B15" s="190" t="s">
        <v>288</v>
      </c>
      <c r="C15" s="316">
        <v>106</v>
      </c>
      <c r="D15" s="317">
        <v>24</v>
      </c>
      <c r="E15" s="245" t="s">
        <v>79</v>
      </c>
      <c r="F15" s="240" t="s">
        <v>289</v>
      </c>
      <c r="G15" s="316">
        <v>116</v>
      </c>
      <c r="H15" s="317">
        <v>560</v>
      </c>
    </row>
    <row r="16" spans="1:8" ht="15.75">
      <c r="A16" s="194" t="s">
        <v>290</v>
      </c>
      <c r="B16" s="190" t="s">
        <v>291</v>
      </c>
      <c r="C16" s="316">
        <v>9</v>
      </c>
      <c r="D16" s="317">
        <v>4</v>
      </c>
      <c r="E16" s="236" t="s">
        <v>52</v>
      </c>
      <c r="F16" s="264" t="s">
        <v>292</v>
      </c>
      <c r="G16" s="628">
        <f>SUM(G12:G15)</f>
        <v>1666</v>
      </c>
      <c r="H16" s="629">
        <f>SUM(H12:H15)</f>
        <v>1085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252</v>
      </c>
      <c r="D19" s="317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75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447</v>
      </c>
      <c r="D22" s="629">
        <f>SUM(D12:D18)+D19</f>
        <v>115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399</v>
      </c>
      <c r="D25" s="317">
        <v>144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56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455</v>
      </c>
      <c r="D29" s="629">
        <f>SUM(D25:D28)</f>
        <v>146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902</v>
      </c>
      <c r="D31" s="635">
        <f>D29+D22</f>
        <v>261</v>
      </c>
      <c r="E31" s="251" t="s">
        <v>824</v>
      </c>
      <c r="F31" s="266" t="s">
        <v>331</v>
      </c>
      <c r="G31" s="253">
        <f>G16+G18+G27</f>
        <v>1666</v>
      </c>
      <c r="H31" s="254">
        <f>H16+H18+H27</f>
        <v>1085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764</v>
      </c>
      <c r="D33" s="244">
        <f>IF((H31-D31)&gt;0,H31-D31,0)</f>
        <v>824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57</v>
      </c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959</v>
      </c>
      <c r="D36" s="637">
        <f>D31-D34+D35</f>
        <v>261</v>
      </c>
      <c r="E36" s="262" t="s">
        <v>346</v>
      </c>
      <c r="F36" s="256" t="s">
        <v>347</v>
      </c>
      <c r="G36" s="267">
        <f>G35-G34+G31</f>
        <v>1666</v>
      </c>
      <c r="H36" s="268">
        <f>H35-H34+H31</f>
        <v>1085</v>
      </c>
    </row>
    <row r="37" spans="1:8" ht="15.75">
      <c r="A37" s="261" t="s">
        <v>348</v>
      </c>
      <c r="B37" s="231" t="s">
        <v>349</v>
      </c>
      <c r="C37" s="634">
        <f>IF((G36-C36)&gt;0,G36-C36,0)</f>
        <v>707</v>
      </c>
      <c r="D37" s="635">
        <f>IF((H36-D36)&gt;0,H36-D36,0)</f>
        <v>824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707</v>
      </c>
      <c r="D42" s="244">
        <f>+IF((H36-D36-D38)&gt;0,H36-D36-D38,0)</f>
        <v>824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707</v>
      </c>
      <c r="D44" s="268">
        <f>IF(H42=0,IF(D42-D43&gt;0,D42-D43+H43,0),IF(H42-H43&lt;0,H43-H42+D42,0))</f>
        <v>824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1666</v>
      </c>
      <c r="D45" s="631">
        <f>D36+D38+D42</f>
        <v>1085</v>
      </c>
      <c r="E45" s="270" t="s">
        <v>373</v>
      </c>
      <c r="F45" s="272" t="s">
        <v>374</v>
      </c>
      <c r="G45" s="630">
        <f>G42+G36</f>
        <v>1666</v>
      </c>
      <c r="H45" s="631">
        <f>H42+H36</f>
        <v>1085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44219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2756</v>
      </c>
      <c r="D11" s="196">
        <v>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-401</v>
      </c>
      <c r="D12" s="196">
        <v>-106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-59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-344</v>
      </c>
      <c r="D15" s="196">
        <v>-250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1947</v>
      </c>
      <c r="D21" s="659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-6578</v>
      </c>
      <c r="D23" s="196">
        <v>-17748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1092</v>
      </c>
      <c r="D24" s="196">
        <v>1584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-394</v>
      </c>
      <c r="D27" s="196">
        <v>-144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-44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-5924</v>
      </c>
      <c r="D33" s="659">
        <f>SUM(D23:D32)</f>
        <v>-16308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4920</v>
      </c>
      <c r="D37" s="196">
        <v>16300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-912</v>
      </c>
      <c r="D38" s="196">
        <v>-323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4008</v>
      </c>
      <c r="D43" s="661">
        <f>SUM(D35:D42)</f>
        <v>15977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148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44219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N19" sqref="N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-31</v>
      </c>
      <c r="K13" s="585"/>
      <c r="L13" s="584">
        <f>SUM(C13:K13)</f>
        <v>2596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-31</v>
      </c>
      <c r="K17" s="653">
        <f t="shared" si="2"/>
        <v>0</v>
      </c>
      <c r="L17" s="584">
        <f t="shared" si="1"/>
        <v>2596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107</v>
      </c>
      <c r="J18" s="584">
        <f>+'1-Баланс'!G33</f>
        <v>0</v>
      </c>
      <c r="K18" s="585"/>
      <c r="L18" s="584">
        <f t="shared" si="1"/>
        <v>107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922</v>
      </c>
      <c r="J31" s="653">
        <f t="shared" si="6"/>
        <v>-31</v>
      </c>
      <c r="K31" s="653">
        <f t="shared" si="6"/>
        <v>0</v>
      </c>
      <c r="L31" s="584">
        <f t="shared" si="1"/>
        <v>2703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922</v>
      </c>
      <c r="J34" s="587">
        <f t="shared" si="7"/>
        <v>-31</v>
      </c>
      <c r="K34" s="587">
        <f t="shared" si="7"/>
        <v>0</v>
      </c>
      <c r="L34" s="651">
        <f t="shared" si="1"/>
        <v>2703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44219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44219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20347</v>
      </c>
      <c r="E20" s="328">
        <v>5234</v>
      </c>
      <c r="F20" s="328">
        <v>1093</v>
      </c>
      <c r="G20" s="329">
        <f t="shared" si="2"/>
        <v>24488</v>
      </c>
      <c r="H20" s="328">
        <v>116</v>
      </c>
      <c r="I20" s="328">
        <v>75</v>
      </c>
      <c r="J20" s="329">
        <f t="shared" si="3"/>
        <v>24529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24529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20348</v>
      </c>
      <c r="E42" s="349">
        <f>E19+E20+E21+E27+E40+E41</f>
        <v>5234</v>
      </c>
      <c r="F42" s="349">
        <f aca="true" t="shared" si="11" ref="F42:R42">F19+F20+F21+F27+F40+F41</f>
        <v>1093</v>
      </c>
      <c r="G42" s="349">
        <f t="shared" si="11"/>
        <v>24489</v>
      </c>
      <c r="H42" s="349">
        <f t="shared" si="11"/>
        <v>116</v>
      </c>
      <c r="I42" s="349">
        <f t="shared" si="11"/>
        <v>75</v>
      </c>
      <c r="J42" s="349">
        <f t="shared" si="11"/>
        <v>24530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24530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44219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100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218</v>
      </c>
      <c r="D30" s="368">
        <v>218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18</v>
      </c>
      <c r="D35" s="362">
        <f>SUM(D36:D39)</f>
        <v>0</v>
      </c>
      <c r="E35" s="369">
        <f>SUM(E36:E39)</f>
        <v>18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18</v>
      </c>
      <c r="D37" s="368"/>
      <c r="E37" s="369">
        <f t="shared" si="0"/>
        <v>18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0</v>
      </c>
      <c r="E40" s="369">
        <f>SUM(E41:E44)</f>
        <v>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/>
      <c r="E44" s="369">
        <f t="shared" si="0"/>
        <v>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237</v>
      </c>
      <c r="D45" s="438">
        <f>D26+D30+D31+D33+D32+D34+D35+D40</f>
        <v>218</v>
      </c>
      <c r="E45" s="439">
        <f>E26+E30+E31+E33+E32+E34+E35+E40</f>
        <v>19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237</v>
      </c>
      <c r="D46" s="444">
        <f>D45+D23+D21+D11</f>
        <v>218</v>
      </c>
      <c r="E46" s="445">
        <f>E45+E23+E21+E11</f>
        <v>19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28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2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18785</v>
      </c>
      <c r="D58" s="138">
        <f>D59+D61</f>
        <v>0</v>
      </c>
      <c r="E58" s="136">
        <f t="shared" si="1"/>
        <v>18785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18785</v>
      </c>
      <c r="D59" s="197"/>
      <c r="E59" s="136">
        <f t="shared" si="1"/>
        <v>18785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18785</v>
      </c>
      <c r="D68" s="435">
        <f>D54+D58+D63+D64+D65+D66</f>
        <v>0</v>
      </c>
      <c r="E68" s="436">
        <f t="shared" si="1"/>
        <v>18785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1646</v>
      </c>
      <c r="D87" s="134">
        <f>SUM(D88:D92)+D96</f>
        <v>1628</v>
      </c>
      <c r="E87" s="134">
        <f>SUM(E88:E92)+E96</f>
        <v>18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1200</v>
      </c>
      <c r="D88" s="197">
        <v>1200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308</v>
      </c>
      <c r="D89" s="197">
        <v>308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54</v>
      </c>
      <c r="D91" s="197">
        <v>54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82</v>
      </c>
      <c r="D92" s="138">
        <f>SUM(D93:D95)</f>
        <v>64</v>
      </c>
      <c r="E92" s="138">
        <f>SUM(E93:E95)</f>
        <v>18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82</v>
      </c>
      <c r="D95" s="197">
        <v>64</v>
      </c>
      <c r="E95" s="136">
        <f t="shared" si="1"/>
        <v>18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863</v>
      </c>
      <c r="D97" s="197">
        <v>916</v>
      </c>
      <c r="E97" s="136">
        <f t="shared" si="1"/>
        <v>-53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2509</v>
      </c>
      <c r="D98" s="433">
        <f>D87+D82+D77+D73+D97</f>
        <v>2544</v>
      </c>
      <c r="E98" s="433">
        <f>E87+E82+E77+E73+E97</f>
        <v>-35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21294</v>
      </c>
      <c r="D99" s="427">
        <f>D98+D70+D68</f>
        <v>2544</v>
      </c>
      <c r="E99" s="427">
        <f>E98+E70+E68</f>
        <v>18750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44219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44219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2021-01-24T14:13:16Z</cp:lastPrinted>
  <dcterms:created xsi:type="dcterms:W3CDTF">2006-09-16T00:00:00Z</dcterms:created>
  <dcterms:modified xsi:type="dcterms:W3CDTF">2021-01-29T20:35:27Z</dcterms:modified>
  <cp:category/>
  <cp:version/>
  <cp:contentType/>
  <cp:contentStatus/>
</cp:coreProperties>
</file>