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Excel_BuiltIn__FilterDatabase_1">'справка _1_БАЛАНС'!#REF!</definedName>
    <definedName name="_1_0011">'справка _1_БАЛАНС'!$C$11</definedName>
  </definedNames>
  <calcPr fullCalcOnLoad="1"/>
</workbook>
</file>

<file path=xl/sharedStrings.xml><?xml version="1.0" encoding="utf-8"?>
<sst xmlns="http://schemas.openxmlformats.org/spreadsheetml/2006/main" count="1065" uniqueCount="869">
  <si>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</si>
  <si>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</si>
  <si>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</si>
  <si>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</si>
  <si>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</si>
  <si>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</si>
  <si>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</si>
  <si>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</si>
  <si>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четвърто тримесечие 2011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</si>
  <si>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</si>
  <si>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</si>
  <si>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</si>
  <si>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</si>
  <si>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</si>
  <si>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</si>
  <si>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</si>
  <si>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</si>
  <si>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</si>
  <si>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</si>
  <si>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</si>
  <si>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</si>
  <si>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</si>
  <si>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</si>
  <si>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</si>
  <si>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</si>
  <si>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</si>
  <si>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</si>
  <si>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</si>
  <si>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</si>
  <si>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</si>
  <si>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</si>
  <si>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</si>
  <si>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</si>
  <si>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</si>
  <si>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</si>
  <si>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</si>
  <si>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</si>
  <si>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</si>
  <si>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</si>
  <si>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</si>
  <si>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</si>
  <si>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</si>
  <si>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</si>
  <si>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</si>
  <si>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</si>
  <si>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</si>
  <si>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</si>
  <si>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</si>
  <si>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</si>
  <si>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</si>
  <si>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</si>
  <si>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</si>
  <si>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</si>
  <si>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</si>
  <si>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</si>
  <si>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</si>
  <si>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</si>
  <si>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</si>
  <si>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</si>
  <si>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</si>
  <si>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</si>
  <si>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</si>
  <si>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</si>
  <si>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</si>
  <si>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</si>
  <si>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</si>
  <si>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</si>
  <si>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</si>
  <si>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</si>
  <si>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</si>
  <si>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</si>
  <si>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</si>
  <si>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</si>
  <si>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</si>
  <si>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</si>
  <si>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</si>
  <si>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</si>
  <si>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</si>
  <si>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</si>
  <si>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</si>
  <si>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</si>
  <si>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</si>
  <si>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</si>
  <si>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</si>
  <si>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</si>
  <si>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</si>
  <si>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</si>
  <si>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</si>
  <si>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</si>
  <si>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</si>
  <si>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</si>
  <si>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</si>
  <si>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</si>
  <si>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</si>
  <si>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</si>
  <si>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</si>
  <si>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</si>
  <si>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</si>
  <si>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</si>
  <si>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</si>
  <si>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</si>
  <si>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</si>
  <si>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</si>
  <si>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</si>
  <si>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</si>
  <si>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</si>
  <si>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</si>
  <si>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</si>
  <si>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</si>
  <si>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</si>
  <si>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</si>
  <si>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</si>
  <si>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</si>
  <si>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</si>
  <si>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</si>
  <si>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</si>
  <si>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</si>
  <si>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</si>
  <si>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</si>
  <si>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</si>
  <si>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</si>
  <si>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</si>
  <si>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</si>
  <si>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</si>
  <si>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</si>
  <si>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</si>
  <si>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</si>
  <si>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</si>
  <si>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</si>
  <si>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</si>
  <si>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</si>
  <si>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</si>
  <si>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</si>
  <si>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</si>
  <si>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</si>
  <si>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</si>
  <si>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</si>
  <si>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</si>
  <si>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</si>
  <si>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</si>
  <si>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</si>
  <si>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</si>
  <si>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</si>
  <si>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</si>
  <si>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</si>
  <si>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</si>
  <si>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</si>
  <si>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</si>
  <si>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</si>
  <si>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</si>
  <si>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</si>
  <si>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</si>
  <si>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</si>
  <si>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</si>
  <si>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</si>
  <si>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</si>
  <si>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</si>
  <si>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</si>
  <si>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</si>
  <si>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</si>
  <si>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</si>
  <si>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</si>
  <si>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</si>
  <si>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</si>
  <si>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</si>
  <si>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</si>
  <si>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</si>
  <si>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</si>
  <si>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</si>
  <si>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</si>
  <si>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</si>
  <si>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</si>
  <si>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</si>
  <si>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</si>
  <si>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</si>
  <si>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</si>
  <si>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</si>
  <si>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</si>
  <si>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</si>
  <si>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</si>
  <si>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</si>
  <si>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</si>
  <si>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</si>
  <si>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</si>
  <si>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</si>
  <si>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</si>
  <si>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</si>
  <si>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</si>
  <si>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</si>
  <si>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</si>
  <si>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</si>
  <si>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</si>
  <si>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</si>
  <si>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</si>
  <si>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</si>
  <si>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</si>
  <si>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</si>
  <si>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</si>
  <si>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</si>
  <si>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</si>
  <si>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</si>
  <si>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</si>
  <si>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</si>
  <si>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</si>
  <si>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</si>
  <si>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</si>
  <si>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</si>
  <si>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</si>
  <si>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</si>
  <si>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</si>
  <si>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</si>
  <si>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</si>
  <si>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</si>
  <si>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</si>
  <si>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</si>
  <si>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</si>
  <si>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</si>
  <si>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</si>
  <si>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</si>
  <si>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</si>
  <si>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</si>
  <si>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</si>
  <si>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</si>
  <si>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</si>
  <si>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</si>
  <si>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</si>
  <si>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</si>
  <si>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</si>
  <si>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</si>
  <si>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</si>
  <si>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</si>
  <si>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</si>
  <si>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</si>
  <si>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</si>
  <si>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</si>
  <si>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</si>
  <si>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</si>
  <si>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</si>
  <si>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</si>
  <si>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</si>
  <si>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</si>
  <si>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</si>
  <si>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</si>
  <si>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</si>
  <si>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</si>
  <si>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</si>
  <si>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</si>
  <si>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</si>
  <si>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</si>
  <si>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</si>
  <si>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</si>
  <si>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</si>
  <si>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</si>
  <si>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</si>
  <si>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</si>
  <si>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</si>
  <si>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</si>
  <si>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</si>
  <si>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</si>
  <si>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</si>
  <si>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</si>
  <si>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</si>
  <si>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</si>
  <si>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</si>
  <si>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</si>
  <si>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</si>
  <si>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</si>
  <si>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</si>
  <si>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</si>
  <si>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</si>
  <si>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</si>
  <si>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</si>
  <si>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</si>
  <si>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</si>
  <si>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</si>
  <si>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</si>
  <si>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</si>
  <si>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   27.02.2012</t>
  </si>
  <si>
    <t>Съставител:  Таня Стоянова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</si>
  <si>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</si>
  <si>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</si>
  <si>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</si>
  <si>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</si>
  <si>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</si>
  <si>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</si>
  <si>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</si>
  <si>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</si>
  <si>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</si>
  <si>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</si>
  <si>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</si>
  <si>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</si>
  <si>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</si>
  <si>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</si>
  <si>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</si>
  <si>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</si>
  <si>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</si>
  <si>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</si>
  <si>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</si>
  <si>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</si>
  <si>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</si>
  <si>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</si>
  <si>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</si>
  <si>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</si>
  <si>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</si>
  <si>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</si>
  <si>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</si>
  <si>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</si>
  <si>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</si>
  <si>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</si>
  <si>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</si>
  <si>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</si>
  <si>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</si>
  <si>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</si>
  <si>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</si>
  <si>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</si>
  <si>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</si>
  <si>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</si>
  <si>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</si>
  <si>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</si>
  <si>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</si>
  <si>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</si>
  <si>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</si>
  <si>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</si>
  <si>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</si>
  <si>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</si>
  <si>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</si>
  <si>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</si>
  <si>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</si>
  <si>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</si>
  <si>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</si>
  <si>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</si>
  <si>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</si>
  <si>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</si>
  <si>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</si>
  <si>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</si>
  <si>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</si>
  <si>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</si>
  <si>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</si>
  <si>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</si>
  <si>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</si>
  <si>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</si>
  <si>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</si>
  <si>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</si>
  <si>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</si>
  <si>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</si>
  <si>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</si>
  <si>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</si>
  <si>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</si>
  <si>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</si>
  <si>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</si>
  <si>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</si>
  <si>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</si>
  <si>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</si>
  <si>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</si>
  <si>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</si>
  <si>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</si>
  <si>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</si>
  <si>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</si>
  <si>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</si>
  <si>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</si>
  <si>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</si>
  <si>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</si>
  <si>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</si>
  <si>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</si>
  <si>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</si>
  <si>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</si>
  <si>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</si>
  <si>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</si>
  <si>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</si>
  <si>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</si>
  <si>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</si>
  <si>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</si>
  <si>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</si>
  <si>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</si>
  <si>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</si>
  <si>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</si>
  <si>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</si>
  <si>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</si>
  <si>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</si>
  <si>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</si>
  <si>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</si>
  <si>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</si>
  <si>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</si>
  <si>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</si>
  <si>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</si>
  <si>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</si>
  <si>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</si>
  <si>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</si>
  <si>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</si>
  <si>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</si>
  <si>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</si>
  <si>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</si>
  <si>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</si>
  <si>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Таня Стоянова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</si>
  <si>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</si>
  <si>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</si>
  <si>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</si>
  <si>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</si>
  <si>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</si>
  <si>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</si>
  <si>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</si>
  <si>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</si>
  <si>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</si>
  <si>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</si>
  <si>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</si>
  <si>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</si>
  <si>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</si>
  <si>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</si>
  <si>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</si>
  <si>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</si>
  <si>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</si>
  <si>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</si>
  <si>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</si>
  <si>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</si>
  <si>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</si>
  <si>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</si>
  <si>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</si>
  <si>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</si>
  <si>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</si>
  <si>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</si>
  <si>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</si>
  <si>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</si>
  <si>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</si>
  <si>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</si>
  <si>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</si>
  <si>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</si>
  <si>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</si>
  <si>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</si>
  <si>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</si>
  <si>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</si>
  <si>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</si>
  <si>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</si>
  <si>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</si>
  <si>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</si>
  <si>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</si>
  <si>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</si>
  <si>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</si>
  <si>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</si>
  <si>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</si>
  <si>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</si>
  <si>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</si>
  <si>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</si>
  <si>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</si>
  <si>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</si>
  <si>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</si>
  <si>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</si>
  <si>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</si>
  <si>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</si>
  <si>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</si>
  <si>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</si>
  <si>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</si>
  <si>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</si>
  <si>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</si>
  <si>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</si>
  <si>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</si>
  <si>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</si>
  <si>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</si>
  <si>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</si>
  <si>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</si>
  <si>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</si>
  <si>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</si>
  <si>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</si>
  <si>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</si>
  <si>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</si>
  <si>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</si>
  <si>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</si>
  <si>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</si>
  <si>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</si>
  <si>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</si>
  <si>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</si>
  <si>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</si>
  <si>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</si>
  <si>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</si>
  <si>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</si>
  <si>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</si>
  <si>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</si>
  <si>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</si>
  <si>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</si>
  <si>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</si>
  <si>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</si>
  <si>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</si>
  <si>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</si>
  <si>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</si>
  <si>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</si>
  <si>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</si>
  <si>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</si>
  <si>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</si>
  <si>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</si>
  <si>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</si>
  <si>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</si>
  <si>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</si>
  <si>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</si>
  <si>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</si>
  <si>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</si>
  <si>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</si>
  <si>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</si>
  <si>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</si>
  <si>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</si>
  <si>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</si>
  <si>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</si>
  <si>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</si>
  <si>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</si>
  <si>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</si>
  <si>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</si>
  <si>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</si>
  <si>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</si>
  <si>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</si>
  <si>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</si>
  <si>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</si>
  <si>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</si>
  <si>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</si>
  <si>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</si>
  <si>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</si>
  <si>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</si>
  <si>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</si>
  <si>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</si>
  <si>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</si>
  <si>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</si>
  <si>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</si>
  <si>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</si>
  <si>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</si>
  <si>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</si>
  <si>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</si>
  <si>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</si>
  <si>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</si>
  <si>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</si>
  <si>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</si>
  <si>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</si>
  <si>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</si>
  <si>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</si>
  <si>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</si>
  <si>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</si>
  <si>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</si>
  <si>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</si>
  <si>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</si>
  <si>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</si>
  <si>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</si>
  <si>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</si>
  <si>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</si>
  <si>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</si>
  <si>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</si>
  <si>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</si>
  <si>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</si>
  <si>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</si>
  <si>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</si>
  <si>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</si>
  <si>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</si>
  <si>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</si>
  <si>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</si>
  <si>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</si>
  <si>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</si>
  <si>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</si>
  <si>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</si>
  <si>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</si>
  <si>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</si>
  <si>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</si>
  <si>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</si>
  <si>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</si>
  <si>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</si>
  <si>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</si>
  <si>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</si>
  <si>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</si>
  <si>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</si>
  <si>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</si>
  <si>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</si>
  <si>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</si>
  <si>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</si>
  <si>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</si>
  <si>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</si>
  <si>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</si>
  <si>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</si>
  <si>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</si>
  <si>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</si>
  <si>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</si>
  <si>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</si>
  <si>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</si>
  <si>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</si>
  <si>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</si>
  <si>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</si>
  <si>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</si>
  <si>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</si>
  <si>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</si>
  <si>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</si>
  <si>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</si>
  <si>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</si>
  <si>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</si>
  <si>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</si>
  <si>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</si>
  <si>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</si>
  <si>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</si>
  <si>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</si>
  <si>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</si>
  <si>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</si>
  <si>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</si>
  <si>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</si>
  <si>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</si>
  <si>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</si>
  <si>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</si>
  <si>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</si>
  <si>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</si>
  <si>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</si>
  <si>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</si>
  <si>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</si>
  <si>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</si>
  <si>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</si>
  <si>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</si>
  <si>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</si>
  <si>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</si>
  <si>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</si>
  <si>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</si>
  <si>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</si>
  <si>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</si>
  <si>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</si>
  <si>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</si>
  <si>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</si>
  <si>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</si>
  <si>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</si>
  <si>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</si>
  <si>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</si>
  <si>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</si>
  <si>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</si>
  <si>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</si>
  <si>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</si>
  <si>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</si>
  <si>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</si>
  <si>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</si>
  <si>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</si>
  <si>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</si>
  <si>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</si>
  <si>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</si>
  <si>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</si>
  <si>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</si>
  <si>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</si>
  <si>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</si>
  <si>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</si>
  <si>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</si>
  <si>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</si>
  <si>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</si>
  <si>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</si>
  <si>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</si>
  <si>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</si>
  <si>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</si>
  <si>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</si>
  <si>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</si>
  <si>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</si>
  <si>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</si>
  <si>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</si>
  <si>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</si>
  <si>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</si>
  <si>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</si>
  <si>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</si>
  <si>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</si>
  <si>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</si>
  <si>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</si>
  <si>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</si>
  <si>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</si>
  <si>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</si>
  <si>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</si>
  <si>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</si>
  <si>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</si>
  <si>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</si>
  <si>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</si>
  <si>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</si>
  <si>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</si>
  <si>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</si>
  <si>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</si>
  <si>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</si>
  <si>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</si>
  <si>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</si>
  <si>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</si>
  <si>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</si>
  <si>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</si>
  <si>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</si>
  <si>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</si>
  <si>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</si>
  <si>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</si>
  <si>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</si>
  <si>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</si>
  <si>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</si>
  <si>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</si>
  <si>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</si>
  <si>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</si>
  <si>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</si>
  <si>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</si>
  <si>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</si>
  <si>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</si>
  <si>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</si>
  <si>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</si>
  <si>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</si>
  <si>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</si>
  <si>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</si>
  <si>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</si>
  <si>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</si>
  <si>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</si>
  <si>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</si>
  <si>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</si>
  <si>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</si>
  <si>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</si>
  <si>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</si>
  <si>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</si>
  <si>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</si>
  <si>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</si>
  <si>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</si>
  <si>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</si>
  <si>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</si>
  <si>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</si>
  <si>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</si>
  <si>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</si>
  <si>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</si>
  <si>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</si>
  <si>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</si>
  <si>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</si>
  <si>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</si>
  <si>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</si>
  <si>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</si>
  <si>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</si>
  <si>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</si>
  <si>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</si>
  <si>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</si>
  <si>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</si>
  <si>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</si>
  <si>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</si>
  <si>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</si>
  <si>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</si>
  <si>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</si>
  <si>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</si>
  <si>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</si>
  <si>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</si>
  <si>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</si>
  <si>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</si>
  <si>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</si>
  <si>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</si>
  <si>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</si>
  <si>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</si>
  <si>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</si>
  <si>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</si>
  <si>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</si>
  <si>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</si>
  <si>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</si>
  <si>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</si>
  <si>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</si>
  <si>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</si>
  <si>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</si>
  <si>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</si>
  <si>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</si>
  <si>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</si>
  <si>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</si>
  <si>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</si>
  <si>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</si>
  <si>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</si>
  <si>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</si>
  <si>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</si>
  <si>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</si>
  <si>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</si>
  <si>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</si>
  <si>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</si>
  <si>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</si>
  <si>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</si>
  <si>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</si>
  <si>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</si>
  <si>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</si>
  <si>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</si>
  <si>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</si>
  <si>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</si>
  <si>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</si>
  <si>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</si>
  <si>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</si>
  <si>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</si>
  <si>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</si>
  <si>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</si>
  <si>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</si>
  <si>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</si>
  <si>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</si>
  <si>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</si>
  <si>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</si>
  <si>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</si>
  <si>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</si>
  <si>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</si>
  <si>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</si>
  <si>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</si>
  <si>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</si>
  <si>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</si>
  <si>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</si>
  <si>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</si>
  <si>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</si>
  <si>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</si>
  <si>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</si>
  <si>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</si>
  <si>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</si>
  <si>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</si>
  <si>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</si>
  <si>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</si>
  <si>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</si>
  <si>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</si>
  <si>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</si>
  <si>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</si>
  <si>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</si>
  <si>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</si>
  <si>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</si>
  <si>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</si>
  <si>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Таня Стоянова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</si>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</sst>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7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5" fontId="4" fillId="0" borderId="1" xfId="26" applyNumberFormat="1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center" wrapText="1"/>
      <protection/>
    </xf>
    <xf numFmtId="164" fontId="6" fillId="2" borderId="3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4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5" xfId="26" applyNumberFormat="1" applyFont="1" applyFill="1" applyBorder="1" applyAlignment="1" applyProtection="1">
      <alignment horizontal="right" vertical="top" wrapText="1"/>
      <protection/>
    </xf>
    <xf numFmtId="164" fontId="3" fillId="2" borderId="6" xfId="0" applyFont="1" applyFill="1" applyBorder="1" applyAlignment="1" applyProtection="1">
      <alignment vertical="top" wrapText="1"/>
      <protection/>
    </xf>
    <xf numFmtId="164" fontId="3" fillId="2" borderId="7" xfId="0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3" fillId="2" borderId="8" xfId="0" applyFont="1" applyFill="1" applyBorder="1" applyAlignment="1" applyProtection="1">
      <alignment vertical="top" wrapText="1"/>
      <protection/>
    </xf>
    <xf numFmtId="164" fontId="3" fillId="2" borderId="9" xfId="0" applyFont="1" applyFill="1" applyBorder="1" applyAlignment="1" applyProtection="1">
      <alignment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4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1" xfId="26" applyNumberFormat="1" applyFont="1" applyFill="1" applyBorder="1" applyAlignment="1" applyProtection="1">
      <alignment vertical="top" wrapText="1"/>
      <protection locked="0"/>
    </xf>
    <xf numFmtId="167" fontId="5" fillId="4" borderId="1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1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4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4" xfId="26" applyNumberFormat="1" applyFont="1" applyBorder="1" applyAlignment="1" applyProtection="1">
      <alignment vertical="top" wrapText="1"/>
      <protection/>
    </xf>
    <xf numFmtId="167" fontId="5" fillId="6" borderId="1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1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4" xfId="26" applyNumberFormat="1" applyFont="1" applyFill="1" applyBorder="1" applyAlignment="1" applyProtection="1">
      <alignment vertical="top" wrapText="1"/>
      <protection locked="0"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8" xfId="0" applyNumberFormat="1" applyFont="1" applyBorder="1" applyAlignment="1" applyProtection="1">
      <alignment vertical="top" wrapText="1"/>
      <protection/>
    </xf>
    <xf numFmtId="167" fontId="3" fillId="0" borderId="9" xfId="0" applyNumberFormat="1" applyFont="1" applyBorder="1" applyAlignment="1" applyProtection="1">
      <alignment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4" xfId="26" applyNumberFormat="1" applyFont="1" applyBorder="1" applyAlignment="1" applyProtection="1">
      <alignment horizontal="right" vertical="top" wrapText="1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3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5" fillId="4" borderId="3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1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14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8" fillId="0" borderId="15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4" fontId="11" fillId="2" borderId="1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4" xfId="26" applyNumberFormat="1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center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10" fillId="0" borderId="0" xfId="23" applyFont="1" applyProtection="1">
      <alignment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9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4" xfId="28" applyFont="1" applyBorder="1" applyAlignment="1" applyProtection="1">
      <alignment horizontal="center" vertical="center" wrapText="1"/>
      <protection/>
    </xf>
    <xf numFmtId="164" fontId="13" fillId="0" borderId="15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12" xfId="28" applyFont="1" applyBorder="1" applyAlignment="1" applyProtection="1">
      <alignment horizontal="center" vertical="center" wrapText="1"/>
      <protection/>
    </xf>
    <xf numFmtId="164" fontId="14" fillId="0" borderId="12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12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6" fontId="12" fillId="0" borderId="1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1" xfId="28" applyFont="1" applyBorder="1" applyAlignment="1" applyProtection="1">
      <alignment vertical="center" wrapText="1"/>
      <protection/>
    </xf>
    <xf numFmtId="167" fontId="13" fillId="3" borderId="12" xfId="28" applyNumberFormat="1" applyFont="1" applyFill="1" applyBorder="1" applyAlignment="1" applyProtection="1">
      <alignment vertical="center"/>
      <protection locked="0"/>
    </xf>
    <xf numFmtId="164" fontId="13" fillId="0" borderId="4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12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0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0" fontId="13" fillId="0" borderId="9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5" xfId="29" applyFont="1" applyBorder="1" applyAlignment="1">
      <alignment horizontal="center" vertical="center" wrapText="1"/>
      <protection/>
    </xf>
    <xf numFmtId="166" fontId="13" fillId="0" borderId="5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3" fillId="0" borderId="4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3" xfId="29" applyFont="1" applyBorder="1" applyAlignment="1">
      <alignment horizontal="center" vertical="center" wrapText="1"/>
      <protection/>
    </xf>
    <xf numFmtId="166" fontId="13" fillId="0" borderId="3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7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5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horizontal="center" vertical="center" wrapText="1"/>
    </xf>
    <xf numFmtId="164" fontId="13" fillId="0" borderId="15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vertical="center" wrapText="1"/>
    </xf>
    <xf numFmtId="164" fontId="13" fillId="2" borderId="15" xfId="29" applyFont="1" applyFill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5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14" xfId="29" applyNumberFormat="1" applyFont="1" applyBorder="1" applyAlignment="1" applyProtection="1">
      <alignment vertical="center"/>
      <protection/>
    </xf>
    <xf numFmtId="166" fontId="13" fillId="0" borderId="4" xfId="29" applyNumberFormat="1" applyFont="1" applyBorder="1" applyAlignment="1">
      <alignment horizontal="center" vertical="center" wrapText="1"/>
      <protection/>
    </xf>
    <xf numFmtId="167" fontId="12" fillId="2" borderId="4" xfId="29" applyNumberFormat="1" applyFont="1" applyFill="1" applyBorder="1" applyAlignment="1" applyProtection="1">
      <alignment vertical="center"/>
      <protection locked="0"/>
    </xf>
    <xf numFmtId="167" fontId="12" fillId="2" borderId="11" xfId="29" applyNumberFormat="1" applyFont="1" applyFill="1" applyBorder="1" applyAlignment="1" applyProtection="1">
      <alignment vertical="center"/>
      <protection locked="0"/>
    </xf>
    <xf numFmtId="167" fontId="12" fillId="2" borderId="12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/>
    </xf>
    <xf numFmtId="169" fontId="12" fillId="0" borderId="15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0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14" xfId="24" applyNumberFormat="1" applyFont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vertical="center" wrapText="1"/>
      <protection/>
    </xf>
    <xf numFmtId="164" fontId="12" fillId="0" borderId="14" xfId="24" applyFont="1" applyFill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horizontal="center" vertical="center" wrapText="1"/>
      <protection/>
    </xf>
    <xf numFmtId="164" fontId="13" fillId="0" borderId="4" xfId="24" applyFont="1" applyBorder="1" applyAlignment="1" applyProtection="1">
      <alignment vertical="top" wrapText="1"/>
      <protection/>
    </xf>
    <xf numFmtId="166" fontId="12" fillId="2" borderId="4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vertical="center" wrapText="1"/>
      <protection/>
    </xf>
    <xf numFmtId="167" fontId="12" fillId="2" borderId="11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horizontal="left" vertical="center" wrapText="1"/>
      <protection/>
    </xf>
    <xf numFmtId="167" fontId="12" fillId="2" borderId="12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15" xfId="24" applyNumberFormat="1" applyFont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vertical="center" wrapText="1"/>
      <protection/>
    </xf>
    <xf numFmtId="164" fontId="12" fillId="0" borderId="15" xfId="24" applyFont="1" applyFill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0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4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1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15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0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4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12" xfId="22" applyFont="1" applyBorder="1" applyAlignment="1" applyProtection="1">
      <alignment horizontal="center" vertical="center" wrapText="1"/>
      <protection/>
    </xf>
    <xf numFmtId="171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5" xfId="22" applyNumberFormat="1" applyFont="1" applyBorder="1" applyAlignment="1" applyProtection="1">
      <alignment horizontal="center" vertical="center" wrapText="1"/>
      <protection/>
    </xf>
    <xf numFmtId="164" fontId="13" fillId="0" borderId="15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15" xfId="22" applyNumberFormat="1" applyFont="1" applyBorder="1" applyAlignment="1" applyProtection="1">
      <alignment horizontal="center" vertical="center" wrapText="1"/>
      <protection/>
    </xf>
    <xf numFmtId="164" fontId="12" fillId="0" borderId="15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4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0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0" zoomScaleNormal="90" workbookViewId="0" topLeftCell="A1">
      <pane ySplit="65535" topLeftCell="A1" activePane="topLeft" state="split"/>
      <selection pane="topLeft" activeCell="A99" sqref="A99"/>
      <selection pane="bottomLeft" activeCell="A1" sqref="A1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5">
      <c r="A6" s="13"/>
      <c r="B6" s="13"/>
      <c r="C6" s="21"/>
      <c r="D6" s="20"/>
      <c r="E6" s="20"/>
      <c r="F6" s="8"/>
      <c r="G6" s="9"/>
      <c r="H6" s="20"/>
    </row>
    <row r="7" spans="1:8" ht="28.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4" t="s">
        <v>16</v>
      </c>
    </row>
    <row r="8" spans="1:8" ht="14.25">
      <c r="A8" s="26" t="s">
        <v>17</v>
      </c>
      <c r="B8" s="23" t="s">
        <v>18</v>
      </c>
      <c r="C8" s="23">
        <v>1</v>
      </c>
      <c r="D8" s="23">
        <v>2</v>
      </c>
      <c r="E8" s="25" t="s">
        <v>17</v>
      </c>
      <c r="F8" s="23" t="s">
        <v>18</v>
      </c>
      <c r="G8" s="23">
        <v>1</v>
      </c>
      <c r="H8" s="23">
        <v>2</v>
      </c>
    </row>
    <row r="9" spans="1:8" ht="15">
      <c r="A9" s="27" t="s">
        <v>19</v>
      </c>
      <c r="B9" s="28"/>
      <c r="C9" s="29"/>
      <c r="D9" s="30"/>
      <c r="E9" s="31" t="s">
        <v>20</v>
      </c>
      <c r="F9" s="32"/>
      <c r="G9" s="33"/>
      <c r="H9" s="34"/>
    </row>
    <row r="10" spans="1:8" ht="15">
      <c r="A10" s="35" t="s">
        <v>21</v>
      </c>
      <c r="B10" s="36"/>
      <c r="C10" s="29"/>
      <c r="D10" s="30"/>
      <c r="E10" s="35" t="s">
        <v>22</v>
      </c>
      <c r="F10" s="37"/>
      <c r="G10" s="38"/>
      <c r="H10" s="39"/>
    </row>
    <row r="11" spans="1:8" ht="15">
      <c r="A11" s="35" t="s">
        <v>23</v>
      </c>
      <c r="B11" s="40" t="s">
        <v>24</v>
      </c>
      <c r="C11" s="41"/>
      <c r="D11" s="41"/>
      <c r="E11" s="35" t="s">
        <v>25</v>
      </c>
      <c r="F11" s="42" t="s">
        <v>26</v>
      </c>
      <c r="G11" s="43">
        <v>1439</v>
      </c>
      <c r="H11" s="43">
        <v>1199</v>
      </c>
    </row>
    <row r="12" spans="1:8" ht="15">
      <c r="A12" s="35" t="s">
        <v>27</v>
      </c>
      <c r="B12" s="40" t="s">
        <v>28</v>
      </c>
      <c r="C12" s="41"/>
      <c r="D12" s="41"/>
      <c r="E12" s="35" t="s">
        <v>29</v>
      </c>
      <c r="F12" s="42" t="s">
        <v>30</v>
      </c>
      <c r="G12" s="44"/>
      <c r="H12" s="44"/>
    </row>
    <row r="13" spans="1:8" ht="15">
      <c r="A13" s="35" t="s">
        <v>31</v>
      </c>
      <c r="B13" s="40" t="s">
        <v>32</v>
      </c>
      <c r="C13" s="41"/>
      <c r="D13" s="41"/>
      <c r="E13" s="35" t="s">
        <v>33</v>
      </c>
      <c r="F13" s="42" t="s">
        <v>34</v>
      </c>
      <c r="G13" s="44"/>
      <c r="H13" s="44"/>
    </row>
    <row r="14" spans="1:8" ht="15">
      <c r="A14" s="35" t="s">
        <v>35</v>
      </c>
      <c r="B14" s="40" t="s">
        <v>36</v>
      </c>
      <c r="C14" s="41"/>
      <c r="D14" s="41"/>
      <c r="E14" s="45" t="s">
        <v>37</v>
      </c>
      <c r="F14" s="42" t="s">
        <v>38</v>
      </c>
      <c r="G14" s="46">
        <v>-12</v>
      </c>
      <c r="H14" s="46"/>
    </row>
    <row r="15" spans="1:8" ht="15">
      <c r="A15" s="35" t="s">
        <v>39</v>
      </c>
      <c r="B15" s="40" t="s">
        <v>40</v>
      </c>
      <c r="C15" s="41">
        <v>82</v>
      </c>
      <c r="D15" s="41">
        <v>60</v>
      </c>
      <c r="E15" s="45" t="s">
        <v>41</v>
      </c>
      <c r="F15" s="42" t="s">
        <v>42</v>
      </c>
      <c r="G15" s="46"/>
      <c r="H15" s="46"/>
    </row>
    <row r="16" spans="1:8" ht="15">
      <c r="A16" s="35" t="s">
        <v>43</v>
      </c>
      <c r="B16" s="47" t="s">
        <v>44</v>
      </c>
      <c r="C16" s="41">
        <v>96</v>
      </c>
      <c r="D16" s="41">
        <v>120</v>
      </c>
      <c r="E16" s="45" t="s">
        <v>45</v>
      </c>
      <c r="F16" s="42" t="s">
        <v>46</v>
      </c>
      <c r="G16" s="46"/>
      <c r="H16" s="46"/>
    </row>
    <row r="17" spans="1:18" ht="25.5">
      <c r="A17" s="35" t="s">
        <v>47</v>
      </c>
      <c r="B17" s="40" t="s">
        <v>48</v>
      </c>
      <c r="C17" s="41"/>
      <c r="D17" s="41"/>
      <c r="E17" s="45" t="s">
        <v>49</v>
      </c>
      <c r="F17" s="48" t="s">
        <v>50</v>
      </c>
      <c r="G17" s="49">
        <f>G11+G14+G15+G16</f>
        <v>1427</v>
      </c>
      <c r="H17" s="49">
        <f>H11+H14+H15+H16</f>
        <v>1199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>
      <c r="A18" s="35" t="s">
        <v>51</v>
      </c>
      <c r="B18" s="40" t="s">
        <v>52</v>
      </c>
      <c r="C18" s="41">
        <v>75</v>
      </c>
      <c r="D18" s="41">
        <v>58</v>
      </c>
      <c r="E18" s="35" t="s">
        <v>53</v>
      </c>
      <c r="F18" s="51"/>
      <c r="G18" s="52"/>
      <c r="H18" s="53"/>
    </row>
    <row r="19" spans="1:15" ht="15">
      <c r="A19" s="35" t="s">
        <v>54</v>
      </c>
      <c r="B19" s="54" t="s">
        <v>55</v>
      </c>
      <c r="C19" s="55">
        <f>SUM(C11:C18)</f>
        <v>253</v>
      </c>
      <c r="D19" s="55">
        <f>SUM(D11:D18)</f>
        <v>238</v>
      </c>
      <c r="E19" s="35" t="s">
        <v>56</v>
      </c>
      <c r="F19" s="42" t="s">
        <v>57</v>
      </c>
      <c r="G19" s="43">
        <v>3388</v>
      </c>
      <c r="H19" s="43">
        <v>849</v>
      </c>
      <c r="I19" s="50"/>
      <c r="J19" s="50"/>
      <c r="K19" s="50"/>
      <c r="L19" s="50"/>
      <c r="M19" s="50"/>
      <c r="N19" s="50"/>
      <c r="O19" s="50"/>
    </row>
    <row r="20" spans="1:8" ht="15">
      <c r="A20" s="35" t="s">
        <v>58</v>
      </c>
      <c r="B20" s="54" t="s">
        <v>59</v>
      </c>
      <c r="C20" s="41"/>
      <c r="D20" s="41"/>
      <c r="E20" s="35" t="s">
        <v>60</v>
      </c>
      <c r="F20" s="42" t="s">
        <v>61</v>
      </c>
      <c r="G20" s="56">
        <v>336</v>
      </c>
      <c r="H20" s="56">
        <v>341</v>
      </c>
    </row>
    <row r="21" spans="1:18" ht="15">
      <c r="A21" s="35" t="s">
        <v>62</v>
      </c>
      <c r="B21" s="57" t="s">
        <v>63</v>
      </c>
      <c r="C21" s="41"/>
      <c r="D21" s="41"/>
      <c r="E21" s="58" t="s">
        <v>64</v>
      </c>
      <c r="F21" s="42" t="s">
        <v>65</v>
      </c>
      <c r="G21" s="59">
        <f>SUM(G22:G24)</f>
        <v>955</v>
      </c>
      <c r="H21" s="59">
        <f>SUM(H22:H24)</f>
        <v>955</v>
      </c>
      <c r="I21" s="50"/>
      <c r="J21" s="50"/>
      <c r="K21" s="50"/>
      <c r="L21" s="50"/>
      <c r="M21" s="60"/>
      <c r="N21" s="50"/>
      <c r="O21" s="50"/>
      <c r="P21" s="50"/>
      <c r="Q21" s="50"/>
      <c r="R21" s="50"/>
    </row>
    <row r="22" spans="1:8" ht="15">
      <c r="A22" s="35" t="s">
        <v>66</v>
      </c>
      <c r="B22" s="40"/>
      <c r="C22" s="49"/>
      <c r="D22" s="55"/>
      <c r="E22" s="45" t="s">
        <v>67</v>
      </c>
      <c r="F22" s="42" t="s">
        <v>68</v>
      </c>
      <c r="G22" s="43">
        <v>120</v>
      </c>
      <c r="H22" s="43">
        <v>120</v>
      </c>
    </row>
    <row r="23" spans="1:13" ht="15">
      <c r="A23" s="35" t="s">
        <v>69</v>
      </c>
      <c r="B23" s="40" t="s">
        <v>70</v>
      </c>
      <c r="C23" s="41">
        <v>4112</v>
      </c>
      <c r="D23" s="41">
        <v>3275</v>
      </c>
      <c r="E23" s="61" t="s">
        <v>71</v>
      </c>
      <c r="F23" s="42" t="s">
        <v>72</v>
      </c>
      <c r="G23" s="43"/>
      <c r="H23" s="43"/>
      <c r="M23" s="62"/>
    </row>
    <row r="24" spans="1:8" ht="15">
      <c r="A24" s="35" t="s">
        <v>73</v>
      </c>
      <c r="B24" s="40" t="s">
        <v>74</v>
      </c>
      <c r="C24" s="41">
        <v>186</v>
      </c>
      <c r="D24" s="41">
        <v>216</v>
      </c>
      <c r="E24" s="35" t="s">
        <v>75</v>
      </c>
      <c r="F24" s="42" t="s">
        <v>76</v>
      </c>
      <c r="G24" s="43">
        <v>835</v>
      </c>
      <c r="H24" s="43">
        <v>835</v>
      </c>
    </row>
    <row r="25" spans="1:18" ht="15">
      <c r="A25" s="35" t="s">
        <v>77</v>
      </c>
      <c r="B25" s="40" t="s">
        <v>78</v>
      </c>
      <c r="C25" s="41"/>
      <c r="D25" s="41"/>
      <c r="E25" s="61" t="s">
        <v>79</v>
      </c>
      <c r="F25" s="48" t="s">
        <v>80</v>
      </c>
      <c r="G25" s="49">
        <f>G19+G20+G21</f>
        <v>4679</v>
      </c>
      <c r="H25" s="49">
        <f>H19+H20+H21</f>
        <v>2145</v>
      </c>
      <c r="I25" s="50"/>
      <c r="J25" s="50"/>
      <c r="K25" s="50"/>
      <c r="L25" s="50"/>
      <c r="M25" s="60"/>
      <c r="N25" s="50"/>
      <c r="O25" s="50"/>
      <c r="P25" s="50"/>
      <c r="Q25" s="50"/>
      <c r="R25" s="50"/>
    </row>
    <row r="26" spans="1:8" ht="15">
      <c r="A26" s="35" t="s">
        <v>81</v>
      </c>
      <c r="B26" s="40" t="s">
        <v>82</v>
      </c>
      <c r="C26" s="41"/>
      <c r="D26" s="41"/>
      <c r="E26" s="35" t="s">
        <v>83</v>
      </c>
      <c r="F26" s="51"/>
      <c r="G26" s="52"/>
      <c r="H26" s="53"/>
    </row>
    <row r="27" spans="1:18" ht="15">
      <c r="A27" s="35" t="s">
        <v>84</v>
      </c>
      <c r="B27" s="57" t="s">
        <v>85</v>
      </c>
      <c r="C27" s="55">
        <f>SUM(C23:C26)</f>
        <v>4298</v>
      </c>
      <c r="D27" s="55">
        <f>SUM(D23:D26)</f>
        <v>3491</v>
      </c>
      <c r="E27" s="61" t="s">
        <v>86</v>
      </c>
      <c r="F27" s="42" t="s">
        <v>87</v>
      </c>
      <c r="G27" s="49">
        <f>SUM(G28:G30)</f>
        <v>894</v>
      </c>
      <c r="H27" s="49">
        <f>SUM(H28:H30)</f>
        <v>552</v>
      </c>
      <c r="I27" s="50"/>
      <c r="J27" s="50"/>
      <c r="K27" s="50"/>
      <c r="L27" s="50"/>
      <c r="M27" s="60"/>
      <c r="N27" s="50"/>
      <c r="O27" s="50"/>
      <c r="P27" s="50"/>
      <c r="Q27" s="50"/>
      <c r="R27" s="50"/>
    </row>
    <row r="28" spans="1:8" ht="15">
      <c r="A28" s="35"/>
      <c r="B28" s="40"/>
      <c r="C28" s="49"/>
      <c r="D28" s="55"/>
      <c r="E28" s="35" t="s">
        <v>88</v>
      </c>
      <c r="F28" s="42" t="s">
        <v>89</v>
      </c>
      <c r="G28" s="43">
        <v>904</v>
      </c>
      <c r="H28" s="43">
        <v>552</v>
      </c>
    </row>
    <row r="29" spans="1:13" ht="15">
      <c r="A29" s="35" t="s">
        <v>90</v>
      </c>
      <c r="B29" s="40"/>
      <c r="C29" s="49"/>
      <c r="D29" s="55"/>
      <c r="E29" s="58" t="s">
        <v>91</v>
      </c>
      <c r="F29" s="42" t="s">
        <v>92</v>
      </c>
      <c r="G29" s="46">
        <v>-10</v>
      </c>
      <c r="H29" s="46"/>
      <c r="M29" s="62"/>
    </row>
    <row r="30" spans="1:8" ht="15">
      <c r="A30" s="35" t="s">
        <v>93</v>
      </c>
      <c r="B30" s="40" t="s">
        <v>94</v>
      </c>
      <c r="C30" s="41">
        <v>439</v>
      </c>
      <c r="D30" s="41">
        <v>72</v>
      </c>
      <c r="E30" s="35" t="s">
        <v>95</v>
      </c>
      <c r="F30" s="42" t="s">
        <v>96</v>
      </c>
      <c r="G30" s="56"/>
      <c r="H30" s="56"/>
    </row>
    <row r="31" spans="1:13" ht="15">
      <c r="A31" s="35" t="s">
        <v>97</v>
      </c>
      <c r="B31" s="40" t="s">
        <v>98</v>
      </c>
      <c r="C31" s="63"/>
      <c r="D31" s="63"/>
      <c r="E31" s="61" t="s">
        <v>99</v>
      </c>
      <c r="F31" s="42" t="s">
        <v>100</v>
      </c>
      <c r="G31" s="43"/>
      <c r="H31" s="43">
        <v>317</v>
      </c>
      <c r="M31" s="62"/>
    </row>
    <row r="32" spans="1:15" ht="15">
      <c r="A32" s="35" t="s">
        <v>101</v>
      </c>
      <c r="B32" s="57" t="s">
        <v>102</v>
      </c>
      <c r="C32" s="55">
        <f>C30+C31</f>
        <v>439</v>
      </c>
      <c r="D32" s="55">
        <f>D30+D31</f>
        <v>72</v>
      </c>
      <c r="E32" s="45" t="s">
        <v>103</v>
      </c>
      <c r="F32" s="42" t="s">
        <v>104</v>
      </c>
      <c r="G32" s="46">
        <v>-19</v>
      </c>
      <c r="H32" s="46"/>
      <c r="I32" s="50"/>
      <c r="J32" s="50"/>
      <c r="K32" s="50"/>
      <c r="L32" s="50"/>
      <c r="M32" s="50"/>
      <c r="N32" s="50"/>
      <c r="O32" s="50"/>
    </row>
    <row r="33" spans="1:18" ht="15">
      <c r="A33" s="35" t="s">
        <v>105</v>
      </c>
      <c r="B33" s="47"/>
      <c r="C33" s="49"/>
      <c r="D33" s="55"/>
      <c r="E33" s="61" t="s">
        <v>106</v>
      </c>
      <c r="F33" s="48" t="s">
        <v>107</v>
      </c>
      <c r="G33" s="49">
        <f>G27+G31+G32</f>
        <v>875</v>
      </c>
      <c r="H33" s="49">
        <f>H27+H31+H32</f>
        <v>869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>
      <c r="A34" s="35" t="s">
        <v>108</v>
      </c>
      <c r="B34" s="47" t="s">
        <v>109</v>
      </c>
      <c r="C34" s="55">
        <f>SUM(C35:C38)</f>
        <v>0</v>
      </c>
      <c r="D34" s="55">
        <f>SUM(D35:D38)</f>
        <v>0</v>
      </c>
      <c r="E34" s="35"/>
      <c r="F34" s="64"/>
      <c r="G34" s="65"/>
      <c r="H34" s="66"/>
      <c r="I34" s="50"/>
      <c r="J34" s="50"/>
      <c r="K34" s="50"/>
      <c r="L34" s="50"/>
      <c r="M34" s="50"/>
      <c r="N34" s="50"/>
    </row>
    <row r="35" spans="1:8" ht="15">
      <c r="A35" s="35" t="s">
        <v>110</v>
      </c>
      <c r="B35" s="40" t="s">
        <v>111</v>
      </c>
      <c r="C35" s="41"/>
      <c r="D35" s="41"/>
      <c r="E35" s="67"/>
      <c r="F35" s="68"/>
      <c r="G35" s="69"/>
      <c r="H35" s="70"/>
    </row>
    <row r="36" spans="1:18" ht="15">
      <c r="A36" s="35" t="s">
        <v>112</v>
      </c>
      <c r="B36" s="40" t="s">
        <v>113</v>
      </c>
      <c r="C36" s="41"/>
      <c r="D36" s="41"/>
      <c r="E36" s="35" t="s">
        <v>114</v>
      </c>
      <c r="F36" s="71" t="s">
        <v>115</v>
      </c>
      <c r="G36" s="49">
        <f>G25+G17+G33</f>
        <v>6981</v>
      </c>
      <c r="H36" s="49">
        <f>H25+H17+H33</f>
        <v>4213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>
      <c r="A37" s="35" t="s">
        <v>116</v>
      </c>
      <c r="B37" s="40" t="s">
        <v>117</v>
      </c>
      <c r="C37" s="41"/>
      <c r="D37" s="41"/>
      <c r="E37" s="35"/>
      <c r="F37" s="72"/>
      <c r="G37" s="65"/>
      <c r="H37" s="66"/>
      <c r="M37" s="62"/>
    </row>
    <row r="38" spans="1:8" ht="15">
      <c r="A38" s="35" t="s">
        <v>118</v>
      </c>
      <c r="B38" s="40" t="s">
        <v>119</v>
      </c>
      <c r="C38" s="41"/>
      <c r="D38" s="41"/>
      <c r="E38" s="73"/>
      <c r="F38" s="68"/>
      <c r="G38" s="69"/>
      <c r="H38" s="70"/>
    </row>
    <row r="39" spans="1:15" ht="15">
      <c r="A39" s="35" t="s">
        <v>120</v>
      </c>
      <c r="B39" s="74" t="s">
        <v>121</v>
      </c>
      <c r="C39" s="75">
        <f>C40+C41+C43</f>
        <v>0</v>
      </c>
      <c r="D39" s="75">
        <f>D40+D41+D43</f>
        <v>0</v>
      </c>
      <c r="E39" s="76" t="s">
        <v>122</v>
      </c>
      <c r="F39" s="71" t="s">
        <v>123</v>
      </c>
      <c r="G39" s="56">
        <v>2</v>
      </c>
      <c r="H39" s="56">
        <v>35</v>
      </c>
      <c r="I39" s="50"/>
      <c r="J39" s="50"/>
      <c r="K39" s="50"/>
      <c r="L39" s="50"/>
      <c r="M39" s="60"/>
      <c r="N39" s="50"/>
      <c r="O39" s="50"/>
    </row>
    <row r="40" spans="1:8" ht="15">
      <c r="A40" s="35" t="s">
        <v>124</v>
      </c>
      <c r="B40" s="74" t="s">
        <v>125</v>
      </c>
      <c r="C40" s="41"/>
      <c r="D40" s="41"/>
      <c r="E40" s="45"/>
      <c r="F40" s="72"/>
      <c r="G40" s="65"/>
      <c r="H40" s="66"/>
    </row>
    <row r="41" spans="1:8" ht="15">
      <c r="A41" s="35" t="s">
        <v>126</v>
      </c>
      <c r="B41" s="74" t="s">
        <v>127</v>
      </c>
      <c r="C41" s="41"/>
      <c r="D41" s="41"/>
      <c r="E41" s="76" t="s">
        <v>128</v>
      </c>
      <c r="F41" s="77"/>
      <c r="G41" s="78"/>
      <c r="H41" s="79"/>
    </row>
    <row r="42" spans="1:8" ht="15">
      <c r="A42" s="35" t="s">
        <v>129</v>
      </c>
      <c r="B42" s="74" t="s">
        <v>130</v>
      </c>
      <c r="C42" s="80"/>
      <c r="D42" s="80"/>
      <c r="E42" s="35" t="s">
        <v>131</v>
      </c>
      <c r="F42" s="68"/>
      <c r="G42" s="69"/>
      <c r="H42" s="70"/>
    </row>
    <row r="43" spans="1:13" ht="15">
      <c r="A43" s="35" t="s">
        <v>132</v>
      </c>
      <c r="B43" s="74" t="s">
        <v>133</v>
      </c>
      <c r="C43" s="41"/>
      <c r="D43" s="41"/>
      <c r="E43" s="45" t="s">
        <v>134</v>
      </c>
      <c r="F43" s="42" t="s">
        <v>135</v>
      </c>
      <c r="G43" s="43"/>
      <c r="H43" s="43"/>
      <c r="M43" s="62"/>
    </row>
    <row r="44" spans="1:8" ht="15">
      <c r="A44" s="35" t="s">
        <v>136</v>
      </c>
      <c r="B44" s="74" t="s">
        <v>137</v>
      </c>
      <c r="C44" s="41"/>
      <c r="D44" s="41"/>
      <c r="E44" s="81" t="s">
        <v>138</v>
      </c>
      <c r="F44" s="42" t="s">
        <v>139</v>
      </c>
      <c r="G44" s="43"/>
      <c r="H44" s="43"/>
    </row>
    <row r="45" spans="1:15" ht="15">
      <c r="A45" s="35" t="s">
        <v>140</v>
      </c>
      <c r="B45" s="54" t="s">
        <v>141</v>
      </c>
      <c r="C45" s="55">
        <f>C34+C39+C44</f>
        <v>0</v>
      </c>
      <c r="D45" s="55">
        <f>D34+D39+D44</f>
        <v>0</v>
      </c>
      <c r="E45" s="58" t="s">
        <v>142</v>
      </c>
      <c r="F45" s="42" t="s">
        <v>143</v>
      </c>
      <c r="G45" s="43"/>
      <c r="H45" s="43"/>
      <c r="I45" s="50"/>
      <c r="J45" s="50"/>
      <c r="K45" s="50"/>
      <c r="L45" s="50"/>
      <c r="M45" s="60"/>
      <c r="N45" s="50"/>
      <c r="O45" s="50"/>
    </row>
    <row r="46" spans="1:8" ht="15">
      <c r="A46" s="35" t="s">
        <v>144</v>
      </c>
      <c r="B46" s="40"/>
      <c r="C46" s="49"/>
      <c r="D46" s="55"/>
      <c r="E46" s="35" t="s">
        <v>145</v>
      </c>
      <c r="F46" s="42" t="s">
        <v>146</v>
      </c>
      <c r="G46" s="43"/>
      <c r="H46" s="43"/>
    </row>
    <row r="47" spans="1:13" ht="15">
      <c r="A47" s="35" t="s">
        <v>147</v>
      </c>
      <c r="B47" s="40" t="s">
        <v>148</v>
      </c>
      <c r="C47" s="41"/>
      <c r="D47" s="41"/>
      <c r="E47" s="58" t="s">
        <v>149</v>
      </c>
      <c r="F47" s="42" t="s">
        <v>150</v>
      </c>
      <c r="G47" s="43"/>
      <c r="H47" s="43"/>
      <c r="M47" s="62"/>
    </row>
    <row r="48" spans="1:8" ht="15">
      <c r="A48" s="35" t="s">
        <v>151</v>
      </c>
      <c r="B48" s="47" t="s">
        <v>152</v>
      </c>
      <c r="C48" s="41"/>
      <c r="D48" s="41"/>
      <c r="E48" s="35" t="s">
        <v>153</v>
      </c>
      <c r="F48" s="42" t="s">
        <v>154</v>
      </c>
      <c r="G48" s="43">
        <v>44</v>
      </c>
      <c r="H48" s="43">
        <v>34</v>
      </c>
    </row>
    <row r="49" spans="1:18" ht="15">
      <c r="A49" s="35" t="s">
        <v>155</v>
      </c>
      <c r="B49" s="40" t="s">
        <v>156</v>
      </c>
      <c r="C49" s="41"/>
      <c r="D49" s="41"/>
      <c r="E49" s="58" t="s">
        <v>54</v>
      </c>
      <c r="F49" s="48" t="s">
        <v>157</v>
      </c>
      <c r="G49" s="49">
        <f>SUM(G43:G48)</f>
        <v>44</v>
      </c>
      <c r="H49" s="49">
        <f>SUM(H43:H48)</f>
        <v>34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>
      <c r="A50" s="35" t="s">
        <v>81</v>
      </c>
      <c r="B50" s="40" t="s">
        <v>158</v>
      </c>
      <c r="C50" s="41"/>
      <c r="D50" s="41"/>
      <c r="E50" s="35"/>
      <c r="F50" s="42"/>
      <c r="G50" s="49"/>
      <c r="H50" s="49"/>
    </row>
    <row r="51" spans="1:15" ht="15">
      <c r="A51" s="35" t="s">
        <v>159</v>
      </c>
      <c r="B51" s="54" t="s">
        <v>160</v>
      </c>
      <c r="C51" s="55">
        <f>SUM(C47:C50)</f>
        <v>0</v>
      </c>
      <c r="D51" s="55">
        <f>SUM(D47:D50)</f>
        <v>0</v>
      </c>
      <c r="E51" s="58" t="s">
        <v>161</v>
      </c>
      <c r="F51" s="48" t="s">
        <v>162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>
      <c r="A52" s="35" t="s">
        <v>163</v>
      </c>
      <c r="B52" s="54"/>
      <c r="C52" s="49"/>
      <c r="D52" s="55"/>
      <c r="E52" s="35" t="s">
        <v>164</v>
      </c>
      <c r="F52" s="48" t="s">
        <v>165</v>
      </c>
      <c r="G52" s="43"/>
      <c r="H52" s="43"/>
    </row>
    <row r="53" spans="1:8" ht="15">
      <c r="A53" s="35" t="s">
        <v>166</v>
      </c>
      <c r="B53" s="54" t="s">
        <v>167</v>
      </c>
      <c r="C53" s="41"/>
      <c r="D53" s="41"/>
      <c r="E53" s="35" t="s">
        <v>168</v>
      </c>
      <c r="F53" s="48" t="s">
        <v>169</v>
      </c>
      <c r="G53" s="43"/>
      <c r="H53" s="43"/>
    </row>
    <row r="54" spans="1:8" ht="15">
      <c r="A54" s="35" t="s">
        <v>170</v>
      </c>
      <c r="B54" s="54" t="s">
        <v>171</v>
      </c>
      <c r="C54" s="41">
        <v>7</v>
      </c>
      <c r="D54" s="41">
        <v>6</v>
      </c>
      <c r="E54" s="35" t="s">
        <v>172</v>
      </c>
      <c r="F54" s="48" t="s">
        <v>173</v>
      </c>
      <c r="G54" s="43"/>
      <c r="H54" s="43"/>
    </row>
    <row r="55" spans="1:18" ht="25.5">
      <c r="A55" s="82" t="s">
        <v>174</v>
      </c>
      <c r="B55" s="83" t="s">
        <v>175</v>
      </c>
      <c r="C55" s="55">
        <f>C19+C20+C21+C27+C32+C45+C51+C53+C54</f>
        <v>4997</v>
      </c>
      <c r="D55" s="55">
        <f>D19+D20+D21+D27+D32+D45+D51+D53+D54</f>
        <v>3807</v>
      </c>
      <c r="E55" s="35" t="s">
        <v>176</v>
      </c>
      <c r="F55" s="71" t="s">
        <v>177</v>
      </c>
      <c r="G55" s="49">
        <f>G49+G51+G52+G53+G54</f>
        <v>44</v>
      </c>
      <c r="H55" s="49">
        <f>H49+H51+H52+H53+H54</f>
        <v>34</v>
      </c>
      <c r="I55" s="50"/>
      <c r="J55" s="50"/>
      <c r="K55" s="50"/>
      <c r="L55" s="50"/>
      <c r="M55" s="60"/>
      <c r="N55" s="50"/>
      <c r="O55" s="50"/>
      <c r="P55" s="50"/>
      <c r="Q55" s="50"/>
      <c r="R55" s="50"/>
    </row>
    <row r="56" spans="1:8" ht="15">
      <c r="A56" s="84" t="s">
        <v>178</v>
      </c>
      <c r="B56" s="47"/>
      <c r="C56" s="49"/>
      <c r="D56" s="55"/>
      <c r="E56" s="35"/>
      <c r="F56" s="85"/>
      <c r="G56" s="49"/>
      <c r="H56" s="49"/>
    </row>
    <row r="57" spans="1:13" ht="15">
      <c r="A57" s="35" t="s">
        <v>179</v>
      </c>
      <c r="B57" s="40"/>
      <c r="C57" s="49"/>
      <c r="D57" s="55"/>
      <c r="E57" s="84" t="s">
        <v>180</v>
      </c>
      <c r="F57" s="85"/>
      <c r="G57" s="49"/>
      <c r="H57" s="49"/>
      <c r="M57" s="62"/>
    </row>
    <row r="58" spans="1:8" ht="15">
      <c r="A58" s="35" t="s">
        <v>181</v>
      </c>
      <c r="B58" s="40" t="s">
        <v>182</v>
      </c>
      <c r="C58" s="41"/>
      <c r="D58" s="41"/>
      <c r="E58" s="35" t="s">
        <v>131</v>
      </c>
      <c r="F58" s="86"/>
      <c r="G58" s="49"/>
      <c r="H58" s="49"/>
    </row>
    <row r="59" spans="1:13" ht="15">
      <c r="A59" s="35" t="s">
        <v>183</v>
      </c>
      <c r="B59" s="40" t="s">
        <v>184</v>
      </c>
      <c r="C59" s="41"/>
      <c r="D59" s="41"/>
      <c r="E59" s="58" t="s">
        <v>185</v>
      </c>
      <c r="F59" s="42" t="s">
        <v>186</v>
      </c>
      <c r="G59" s="43"/>
      <c r="H59" s="43">
        <v>155</v>
      </c>
      <c r="M59" s="62"/>
    </row>
    <row r="60" spans="1:8" ht="15">
      <c r="A60" s="35" t="s">
        <v>187</v>
      </c>
      <c r="B60" s="40" t="s">
        <v>188</v>
      </c>
      <c r="C60" s="41"/>
      <c r="D60" s="41"/>
      <c r="E60" s="35" t="s">
        <v>189</v>
      </c>
      <c r="F60" s="42" t="s">
        <v>190</v>
      </c>
      <c r="G60" s="43">
        <v>18</v>
      </c>
      <c r="H60" s="43"/>
    </row>
    <row r="61" spans="1:18" ht="15">
      <c r="A61" s="35" t="s">
        <v>191</v>
      </c>
      <c r="B61" s="47" t="s">
        <v>192</v>
      </c>
      <c r="C61" s="41"/>
      <c r="D61" s="41"/>
      <c r="E61" s="45" t="s">
        <v>193</v>
      </c>
      <c r="F61" s="86" t="s">
        <v>194</v>
      </c>
      <c r="G61" s="49">
        <f>SUM(G62:G68)</f>
        <v>413</v>
      </c>
      <c r="H61" s="49">
        <f>SUM(H62:H68)</f>
        <v>292</v>
      </c>
      <c r="I61" s="50"/>
      <c r="J61" s="50"/>
      <c r="K61" s="50"/>
      <c r="L61" s="50"/>
      <c r="M61" s="60"/>
      <c r="N61" s="50"/>
      <c r="O61" s="50"/>
      <c r="P61" s="50"/>
      <c r="Q61" s="50"/>
      <c r="R61" s="50"/>
    </row>
    <row r="62" spans="1:8" ht="15">
      <c r="A62" s="35" t="s">
        <v>195</v>
      </c>
      <c r="B62" s="47" t="s">
        <v>196</v>
      </c>
      <c r="C62" s="41"/>
      <c r="D62" s="41"/>
      <c r="E62" s="45" t="s">
        <v>197</v>
      </c>
      <c r="F62" s="42" t="s">
        <v>198</v>
      </c>
      <c r="G62" s="43">
        <v>35</v>
      </c>
      <c r="H62" s="43">
        <v>8</v>
      </c>
    </row>
    <row r="63" spans="1:13" ht="15">
      <c r="A63" s="35" t="s">
        <v>199</v>
      </c>
      <c r="B63" s="40" t="s">
        <v>200</v>
      </c>
      <c r="C63" s="41"/>
      <c r="D63" s="41"/>
      <c r="E63" s="35" t="s">
        <v>201</v>
      </c>
      <c r="F63" s="42" t="s">
        <v>202</v>
      </c>
      <c r="G63" s="43"/>
      <c r="H63" s="43"/>
      <c r="M63" s="62"/>
    </row>
    <row r="64" spans="1:15" ht="15">
      <c r="A64" s="35" t="s">
        <v>54</v>
      </c>
      <c r="B64" s="54" t="s">
        <v>203</v>
      </c>
      <c r="C64" s="55">
        <f>SUM(C58:C63)</f>
        <v>0</v>
      </c>
      <c r="D64" s="55">
        <f>SUM(D58:D63)</f>
        <v>0</v>
      </c>
      <c r="E64" s="35" t="s">
        <v>204</v>
      </c>
      <c r="F64" s="42" t="s">
        <v>205</v>
      </c>
      <c r="G64" s="43">
        <v>123</v>
      </c>
      <c r="H64" s="43">
        <v>72</v>
      </c>
      <c r="I64" s="50"/>
      <c r="J64" s="50"/>
      <c r="K64" s="50"/>
      <c r="L64" s="50"/>
      <c r="M64" s="50"/>
      <c r="N64" s="50"/>
      <c r="O64" s="50"/>
    </row>
    <row r="65" spans="1:8" ht="15">
      <c r="A65" s="35"/>
      <c r="B65" s="54"/>
      <c r="C65" s="49"/>
      <c r="D65" s="55"/>
      <c r="E65" s="35" t="s">
        <v>206</v>
      </c>
      <c r="F65" s="42" t="s">
        <v>207</v>
      </c>
      <c r="G65" s="43"/>
      <c r="H65" s="43"/>
    </row>
    <row r="66" spans="1:8" ht="15">
      <c r="A66" s="35" t="s">
        <v>208</v>
      </c>
      <c r="B66" s="40"/>
      <c r="C66" s="49"/>
      <c r="D66" s="55"/>
      <c r="E66" s="35" t="s">
        <v>209</v>
      </c>
      <c r="F66" s="42" t="s">
        <v>210</v>
      </c>
      <c r="G66" s="43">
        <v>148</v>
      </c>
      <c r="H66" s="43">
        <v>134</v>
      </c>
    </row>
    <row r="67" spans="1:8" ht="15">
      <c r="A67" s="35" t="s">
        <v>211</v>
      </c>
      <c r="B67" s="40" t="s">
        <v>212</v>
      </c>
      <c r="C67" s="41"/>
      <c r="D67" s="41"/>
      <c r="E67" s="35" t="s">
        <v>213</v>
      </c>
      <c r="F67" s="42" t="s">
        <v>214</v>
      </c>
      <c r="G67" s="43">
        <v>39</v>
      </c>
      <c r="H67" s="43">
        <v>31</v>
      </c>
    </row>
    <row r="68" spans="1:8" ht="15">
      <c r="A68" s="35" t="s">
        <v>215</v>
      </c>
      <c r="B68" s="40" t="s">
        <v>216</v>
      </c>
      <c r="C68" s="41">
        <v>608</v>
      </c>
      <c r="D68" s="41">
        <v>434</v>
      </c>
      <c r="E68" s="35" t="s">
        <v>217</v>
      </c>
      <c r="F68" s="42" t="s">
        <v>218</v>
      </c>
      <c r="G68" s="43">
        <v>68</v>
      </c>
      <c r="H68" s="43">
        <v>47</v>
      </c>
    </row>
    <row r="69" spans="1:8" ht="15">
      <c r="A69" s="35" t="s">
        <v>219</v>
      </c>
      <c r="B69" s="40" t="s">
        <v>220</v>
      </c>
      <c r="C69" s="41">
        <v>12</v>
      </c>
      <c r="D69" s="41">
        <v>14</v>
      </c>
      <c r="E69" s="58" t="s">
        <v>81</v>
      </c>
      <c r="F69" s="42" t="s">
        <v>221</v>
      </c>
      <c r="G69" s="43">
        <v>46</v>
      </c>
      <c r="H69" s="43">
        <v>48</v>
      </c>
    </row>
    <row r="70" spans="1:8" ht="15">
      <c r="A70" s="35" t="s">
        <v>222</v>
      </c>
      <c r="B70" s="40" t="s">
        <v>223</v>
      </c>
      <c r="C70" s="41"/>
      <c r="D70" s="41"/>
      <c r="E70" s="35" t="s">
        <v>224</v>
      </c>
      <c r="F70" s="42" t="s">
        <v>225</v>
      </c>
      <c r="G70" s="43"/>
      <c r="H70" s="43"/>
    </row>
    <row r="71" spans="1:18" ht="15">
      <c r="A71" s="35" t="s">
        <v>226</v>
      </c>
      <c r="B71" s="40" t="s">
        <v>227</v>
      </c>
      <c r="C71" s="41">
        <v>4</v>
      </c>
      <c r="D71" s="41"/>
      <c r="E71" s="61" t="s">
        <v>49</v>
      </c>
      <c r="F71" s="87" t="s">
        <v>228</v>
      </c>
      <c r="G71" s="88">
        <f>G59+G60+G61+G69+G70</f>
        <v>477</v>
      </c>
      <c r="H71" s="88">
        <f>H59+H60+H61+H69+H70</f>
        <v>495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>
      <c r="A72" s="35" t="s">
        <v>229</v>
      </c>
      <c r="B72" s="40" t="s">
        <v>230</v>
      </c>
      <c r="C72" s="41">
        <v>16</v>
      </c>
      <c r="D72" s="41">
        <v>9</v>
      </c>
      <c r="E72" s="45"/>
      <c r="F72" s="89"/>
      <c r="G72" s="90"/>
      <c r="H72" s="91"/>
    </row>
    <row r="73" spans="1:8" ht="15">
      <c r="A73" s="35" t="s">
        <v>231</v>
      </c>
      <c r="B73" s="40" t="s">
        <v>232</v>
      </c>
      <c r="C73" s="41"/>
      <c r="D73" s="41"/>
      <c r="E73" s="92"/>
      <c r="F73" s="93"/>
      <c r="G73" s="94"/>
      <c r="H73" s="95"/>
    </row>
    <row r="74" spans="1:8" ht="15">
      <c r="A74" s="35" t="s">
        <v>233</v>
      </c>
      <c r="B74" s="40" t="s">
        <v>234</v>
      </c>
      <c r="C74" s="41">
        <v>1112</v>
      </c>
      <c r="D74" s="41">
        <v>413</v>
      </c>
      <c r="E74" s="35" t="s">
        <v>235</v>
      </c>
      <c r="F74" s="96" t="s">
        <v>236</v>
      </c>
      <c r="G74" s="43"/>
      <c r="H74" s="43"/>
    </row>
    <row r="75" spans="1:15" ht="15">
      <c r="A75" s="35" t="s">
        <v>79</v>
      </c>
      <c r="B75" s="54" t="s">
        <v>237</v>
      </c>
      <c r="C75" s="55">
        <f>SUM(C67:C74)</f>
        <v>1752</v>
      </c>
      <c r="D75" s="55">
        <f>SUM(D67:D74)</f>
        <v>870</v>
      </c>
      <c r="E75" s="58" t="s">
        <v>164</v>
      </c>
      <c r="F75" s="48" t="s">
        <v>238</v>
      </c>
      <c r="G75" s="43">
        <v>199</v>
      </c>
      <c r="H75" s="43">
        <v>171</v>
      </c>
      <c r="I75" s="50"/>
      <c r="J75" s="50"/>
      <c r="K75" s="50"/>
      <c r="L75" s="50"/>
      <c r="M75" s="50"/>
      <c r="N75" s="50"/>
      <c r="O75" s="50"/>
    </row>
    <row r="76" spans="1:8" ht="15">
      <c r="A76" s="35"/>
      <c r="B76" s="40"/>
      <c r="C76" s="49"/>
      <c r="D76" s="55"/>
      <c r="E76" s="35" t="s">
        <v>239</v>
      </c>
      <c r="F76" s="48" t="s">
        <v>240</v>
      </c>
      <c r="G76" s="43"/>
      <c r="H76" s="43"/>
    </row>
    <row r="77" spans="1:13" ht="15">
      <c r="A77" s="35" t="s">
        <v>241</v>
      </c>
      <c r="B77" s="40"/>
      <c r="C77" s="49"/>
      <c r="D77" s="55"/>
      <c r="E77" s="35"/>
      <c r="F77" s="97"/>
      <c r="G77" s="98"/>
      <c r="H77" s="98"/>
      <c r="M77" s="62"/>
    </row>
    <row r="78" spans="1:14" ht="15">
      <c r="A78" s="35" t="s">
        <v>242</v>
      </c>
      <c r="B78" s="40" t="s">
        <v>243</v>
      </c>
      <c r="C78" s="55">
        <f>SUM(C79:C81)</f>
        <v>0</v>
      </c>
      <c r="D78" s="55">
        <f>SUM(D79:D81)</f>
        <v>0</v>
      </c>
      <c r="E78" s="35"/>
      <c r="F78" s="98"/>
      <c r="G78" s="98"/>
      <c r="H78" s="98"/>
      <c r="I78" s="50"/>
      <c r="J78" s="50"/>
      <c r="K78" s="50"/>
      <c r="L78" s="50"/>
      <c r="M78" s="50"/>
      <c r="N78" s="50"/>
    </row>
    <row r="79" spans="1:18" ht="15">
      <c r="A79" s="35" t="s">
        <v>244</v>
      </c>
      <c r="B79" s="40" t="s">
        <v>245</v>
      </c>
      <c r="C79" s="41"/>
      <c r="D79" s="41"/>
      <c r="E79" s="58" t="s">
        <v>246</v>
      </c>
      <c r="F79" s="71" t="s">
        <v>247</v>
      </c>
      <c r="G79" s="99">
        <f>G71+G74+G75+G76</f>
        <v>676</v>
      </c>
      <c r="H79" s="99">
        <f>H71+H74+H75+H76</f>
        <v>666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>
      <c r="A80" s="35" t="s">
        <v>248</v>
      </c>
      <c r="B80" s="40" t="s">
        <v>249</v>
      </c>
      <c r="C80" s="41"/>
      <c r="D80" s="41"/>
      <c r="E80" s="35"/>
      <c r="F80" s="100"/>
      <c r="G80" s="101"/>
      <c r="H80" s="101"/>
    </row>
    <row r="81" spans="1:8" ht="15">
      <c r="A81" s="35" t="s">
        <v>250</v>
      </c>
      <c r="B81" s="40" t="s">
        <v>251</v>
      </c>
      <c r="C81" s="41"/>
      <c r="D81" s="41"/>
      <c r="E81" s="92"/>
      <c r="F81" s="101"/>
      <c r="G81" s="101"/>
      <c r="H81" s="101"/>
    </row>
    <row r="82" spans="1:8" ht="15">
      <c r="A82" s="35" t="s">
        <v>252</v>
      </c>
      <c r="B82" s="40" t="s">
        <v>253</v>
      </c>
      <c r="C82" s="41"/>
      <c r="D82" s="41"/>
      <c r="E82" s="73"/>
      <c r="F82" s="101"/>
      <c r="G82" s="101"/>
      <c r="H82" s="101"/>
    </row>
    <row r="83" spans="1:8" ht="15">
      <c r="A83" s="35" t="s">
        <v>136</v>
      </c>
      <c r="B83" s="40" t="s">
        <v>254</v>
      </c>
      <c r="C83" s="41">
        <v>566</v>
      </c>
      <c r="D83" s="41"/>
      <c r="E83" s="92"/>
      <c r="F83" s="101"/>
      <c r="G83" s="101"/>
      <c r="H83" s="101"/>
    </row>
    <row r="84" spans="1:14" ht="15">
      <c r="A84" s="35" t="s">
        <v>255</v>
      </c>
      <c r="B84" s="54" t="s">
        <v>256</v>
      </c>
      <c r="C84" s="55">
        <f>C83+C82+C78</f>
        <v>566</v>
      </c>
      <c r="D84" s="55">
        <f>D83+D82+D78</f>
        <v>0</v>
      </c>
      <c r="E84" s="73"/>
      <c r="F84" s="101"/>
      <c r="G84" s="101"/>
      <c r="H84" s="101"/>
      <c r="I84" s="50"/>
      <c r="J84" s="50"/>
      <c r="K84" s="50"/>
      <c r="L84" s="50"/>
      <c r="M84" s="50"/>
      <c r="N84" s="50"/>
    </row>
    <row r="85" spans="1:13" ht="15">
      <c r="A85" s="35"/>
      <c r="B85" s="54"/>
      <c r="C85" s="49"/>
      <c r="D85" s="55"/>
      <c r="E85" s="92"/>
      <c r="F85" s="101"/>
      <c r="G85" s="101"/>
      <c r="H85" s="101"/>
      <c r="M85" s="62"/>
    </row>
    <row r="86" spans="1:8" ht="15">
      <c r="A86" s="35" t="s">
        <v>257</v>
      </c>
      <c r="B86" s="40"/>
      <c r="C86" s="49"/>
      <c r="D86" s="55"/>
      <c r="E86" s="73"/>
      <c r="F86" s="101"/>
      <c r="G86" s="101"/>
      <c r="H86" s="101"/>
    </row>
    <row r="87" spans="1:13" ht="15">
      <c r="A87" s="35" t="s">
        <v>258</v>
      </c>
      <c r="B87" s="40" t="s">
        <v>259</v>
      </c>
      <c r="C87" s="41">
        <v>39</v>
      </c>
      <c r="D87" s="41">
        <v>1</v>
      </c>
      <c r="E87" s="92"/>
      <c r="F87" s="101"/>
      <c r="G87" s="101"/>
      <c r="H87" s="101"/>
      <c r="M87" s="62"/>
    </row>
    <row r="88" spans="1:8" ht="15">
      <c r="A88" s="35" t="s">
        <v>260</v>
      </c>
      <c r="B88" s="40" t="s">
        <v>261</v>
      </c>
      <c r="C88" s="41">
        <v>189</v>
      </c>
      <c r="D88" s="41">
        <v>147</v>
      </c>
      <c r="E88" s="73"/>
      <c r="F88" s="101"/>
      <c r="G88" s="101"/>
      <c r="H88" s="101"/>
    </row>
    <row r="89" spans="1:13" ht="15">
      <c r="A89" s="35" t="s">
        <v>262</v>
      </c>
      <c r="B89" s="40" t="s">
        <v>263</v>
      </c>
      <c r="C89" s="41"/>
      <c r="D89" s="41"/>
      <c r="E89" s="73"/>
      <c r="F89" s="101"/>
      <c r="G89" s="101"/>
      <c r="H89" s="101"/>
      <c r="M89" s="62"/>
    </row>
    <row r="90" spans="1:8" ht="15">
      <c r="A90" s="35" t="s">
        <v>264</v>
      </c>
      <c r="B90" s="40" t="s">
        <v>265</v>
      </c>
      <c r="C90" s="41"/>
      <c r="D90" s="41"/>
      <c r="E90" s="73"/>
      <c r="F90" s="101"/>
      <c r="G90" s="101"/>
      <c r="H90" s="101"/>
    </row>
    <row r="91" spans="1:14" ht="15">
      <c r="A91" s="102" t="s">
        <v>266</v>
      </c>
      <c r="B91" s="54" t="s">
        <v>267</v>
      </c>
      <c r="C91" s="55">
        <f>SUM(C87:C90)</f>
        <v>228</v>
      </c>
      <c r="D91" s="55">
        <f>SUM(D87:D90)</f>
        <v>148</v>
      </c>
      <c r="E91" s="73"/>
      <c r="F91" s="101"/>
      <c r="G91" s="101"/>
      <c r="H91" s="101"/>
      <c r="I91" s="50"/>
      <c r="J91" s="50"/>
      <c r="K91" s="50"/>
      <c r="L91" s="50"/>
      <c r="M91" s="60"/>
      <c r="N91" s="50"/>
    </row>
    <row r="92" spans="1:8" ht="15">
      <c r="A92" s="35" t="s">
        <v>268</v>
      </c>
      <c r="B92" s="54" t="s">
        <v>269</v>
      </c>
      <c r="C92" s="41">
        <v>160</v>
      </c>
      <c r="D92" s="41">
        <v>123</v>
      </c>
      <c r="E92" s="73"/>
      <c r="F92" s="101"/>
      <c r="G92" s="101"/>
      <c r="H92" s="101"/>
    </row>
    <row r="93" spans="1:14" ht="15">
      <c r="A93" s="35" t="s">
        <v>270</v>
      </c>
      <c r="B93" s="103" t="s">
        <v>271</v>
      </c>
      <c r="C93" s="55">
        <f>C64+C75+C84+C91+C92</f>
        <v>2706</v>
      </c>
      <c r="D93" s="55">
        <f>D64+D75+D84+D91+D92</f>
        <v>1141</v>
      </c>
      <c r="E93" s="92"/>
      <c r="F93" s="101"/>
      <c r="G93" s="101"/>
      <c r="H93" s="101"/>
      <c r="I93" s="50"/>
      <c r="J93" s="50"/>
      <c r="K93" s="50"/>
      <c r="L93" s="50"/>
      <c r="M93" s="60"/>
      <c r="N93" s="50"/>
    </row>
    <row r="94" spans="1:18" ht="15">
      <c r="A94" s="84" t="s">
        <v>272</v>
      </c>
      <c r="B94" s="103" t="s">
        <v>273</v>
      </c>
      <c r="C94" s="104">
        <f>C93+C55</f>
        <v>7703</v>
      </c>
      <c r="D94" s="104">
        <f>D93+D55</f>
        <v>4948</v>
      </c>
      <c r="E94" s="105" t="s">
        <v>274</v>
      </c>
      <c r="F94" s="71" t="s">
        <v>275</v>
      </c>
      <c r="G94" s="49">
        <f>G36+G39+G55+G79</f>
        <v>7703</v>
      </c>
      <c r="H94" s="49">
        <f>H36+H39+H55+H79</f>
        <v>4948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>
      <c r="A95" s="106"/>
      <c r="B95" s="107"/>
      <c r="C95" s="106"/>
      <c r="D95" s="106"/>
      <c r="E95" s="108"/>
      <c r="F95" s="109"/>
      <c r="G95" s="110"/>
      <c r="H95" s="111"/>
      <c r="M95" s="62"/>
    </row>
    <row r="96" spans="1:13" ht="15">
      <c r="A96" s="112" t="s">
        <v>276</v>
      </c>
      <c r="B96" s="113"/>
      <c r="C96" s="13"/>
      <c r="D96" s="13"/>
      <c r="E96" s="114"/>
      <c r="F96" s="8"/>
      <c r="G96" s="9"/>
      <c r="H96" s="10"/>
      <c r="M96" s="62"/>
    </row>
    <row r="97" spans="1:13" ht="15">
      <c r="A97" s="112"/>
      <c r="B97" s="113"/>
      <c r="C97" s="13"/>
      <c r="D97" s="13"/>
      <c r="E97" s="114"/>
      <c r="F97" s="8"/>
      <c r="G97" s="9"/>
      <c r="H97" s="10"/>
      <c r="M97" s="62"/>
    </row>
    <row r="98" spans="1:13" ht="15" customHeight="1">
      <c r="A98" s="115" t="s">
        <v>277</v>
      </c>
      <c r="B98" s="113"/>
      <c r="C98" s="5" t="s">
        <v>278</v>
      </c>
      <c r="D98" s="5"/>
      <c r="E98" s="5"/>
      <c r="F98" s="8"/>
      <c r="G98" s="9"/>
      <c r="H98" s="10"/>
      <c r="M98" s="62"/>
    </row>
    <row r="99" spans="3:8" ht="15">
      <c r="C99" s="116"/>
      <c r="D99" s="117"/>
      <c r="E99" s="116"/>
      <c r="F99" s="8"/>
      <c r="G99" s="9"/>
      <c r="H99" s="10"/>
    </row>
    <row r="100" spans="1:5" ht="14.25" customHeight="1">
      <c r="A100" s="118"/>
      <c r="B100" s="118"/>
      <c r="C100" s="5" t="s">
        <v>279</v>
      </c>
      <c r="D100" s="5"/>
      <c r="E100" s="5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0" zoomScaleNormal="90" workbookViewId="0" topLeftCell="A1">
      <pane ySplit="65535" topLeftCell="A1" activePane="topLeft" state="split"/>
      <selection pane="topLeft" activeCell="B53" sqref="B53"/>
      <selection pane="bottomLeft" activeCell="A1" sqref="A1"/>
    </sheetView>
  </sheetViews>
  <sheetFormatPr defaultColWidth="9.00390625" defaultRowHeight="12.75"/>
  <cols>
    <col min="1" max="1" width="48.125" style="119" customWidth="1"/>
    <col min="2" max="2" width="12.125" style="119" customWidth="1"/>
    <col min="3" max="3" width="13.00390625" style="120" customWidth="1"/>
    <col min="4" max="4" width="12.75390625" style="120" customWidth="1"/>
    <col min="5" max="5" width="37.25390625" style="119" customWidth="1"/>
    <col min="6" max="6" width="9.00390625" style="119" customWidth="1"/>
    <col min="7" max="7" width="11.75390625" style="120" customWidth="1"/>
    <col min="8" max="8" width="13.125" style="120" customWidth="1"/>
    <col min="9" max="16384" width="9.25390625" style="120" customWidth="1"/>
  </cols>
  <sheetData>
    <row r="1" spans="1:8" ht="12" customHeight="1">
      <c r="A1" s="121" t="s">
        <v>280</v>
      </c>
      <c r="B1" s="121"/>
      <c r="C1" s="121"/>
      <c r="D1" s="121"/>
      <c r="E1" s="121"/>
      <c r="F1" s="121"/>
      <c r="G1" s="122"/>
      <c r="H1" s="122"/>
    </row>
    <row r="2" spans="1:8" ht="15" customHeight="1">
      <c r="A2" s="123" t="s">
        <v>1</v>
      </c>
      <c r="B2" s="124" t="str">
        <f>'справка _1_БАЛАНС'!E3</f>
        <v>Инвестор.бг АД</v>
      </c>
      <c r="C2" s="124"/>
      <c r="D2" s="124"/>
      <c r="E2" s="124"/>
      <c r="F2" s="125" t="s">
        <v>3</v>
      </c>
      <c r="G2" s="125"/>
      <c r="H2" s="126">
        <f>'справка _1_БАЛАНС'!H3</f>
        <v>130277328</v>
      </c>
    </row>
    <row r="3" spans="1:8" ht="15" customHeight="1">
      <c r="A3" s="123" t="s">
        <v>281</v>
      </c>
      <c r="B3" s="124" t="str">
        <f>'справка _1_БАЛАНС'!E4</f>
        <v>консолидиран</v>
      </c>
      <c r="C3" s="124"/>
      <c r="D3" s="124"/>
      <c r="E3" s="124"/>
      <c r="F3" s="127" t="s">
        <v>6</v>
      </c>
      <c r="G3" s="128"/>
      <c r="H3" s="128">
        <f>'справка _1_БАЛАНС'!H4</f>
        <v>1059</v>
      </c>
    </row>
    <row r="4" spans="1:8" ht="17.25" customHeight="1">
      <c r="A4" s="123" t="s">
        <v>7</v>
      </c>
      <c r="B4" s="129" t="str">
        <f>'справка _1_БАЛАНС'!E5</f>
        <v>четвърто тримесечие 2011</v>
      </c>
      <c r="C4" s="129"/>
      <c r="D4" s="129"/>
      <c r="E4" s="130"/>
      <c r="F4" s="131"/>
      <c r="G4" s="122"/>
      <c r="H4" s="132" t="s">
        <v>282</v>
      </c>
    </row>
    <row r="5" spans="1:8" ht="24">
      <c r="A5" s="133" t="s">
        <v>283</v>
      </c>
      <c r="B5" s="134" t="s">
        <v>11</v>
      </c>
      <c r="C5" s="133" t="s">
        <v>12</v>
      </c>
      <c r="D5" s="135" t="s">
        <v>16</v>
      </c>
      <c r="E5" s="133" t="s">
        <v>284</v>
      </c>
      <c r="F5" s="134" t="s">
        <v>11</v>
      </c>
      <c r="G5" s="133" t="s">
        <v>12</v>
      </c>
      <c r="H5" s="133" t="s">
        <v>16</v>
      </c>
    </row>
    <row r="6" spans="1:8" ht="12">
      <c r="A6" s="136" t="s">
        <v>17</v>
      </c>
      <c r="B6" s="136" t="s">
        <v>18</v>
      </c>
      <c r="C6" s="136">
        <v>1</v>
      </c>
      <c r="D6" s="136">
        <v>2</v>
      </c>
      <c r="E6" s="136" t="s">
        <v>17</v>
      </c>
      <c r="F6" s="133" t="s">
        <v>18</v>
      </c>
      <c r="G6" s="133">
        <v>1</v>
      </c>
      <c r="H6" s="133">
        <v>2</v>
      </c>
    </row>
    <row r="7" spans="1:8" ht="12">
      <c r="A7" s="137" t="s">
        <v>285</v>
      </c>
      <c r="B7" s="137"/>
      <c r="C7" s="138"/>
      <c r="D7" s="138"/>
      <c r="E7" s="137" t="s">
        <v>286</v>
      </c>
      <c r="F7" s="139"/>
      <c r="G7" s="140"/>
      <c r="H7" s="140"/>
    </row>
    <row r="8" spans="1:8" ht="12">
      <c r="A8" s="141" t="s">
        <v>287</v>
      </c>
      <c r="B8" s="141"/>
      <c r="C8" s="142"/>
      <c r="D8" s="143"/>
      <c r="E8" s="141" t="s">
        <v>288</v>
      </c>
      <c r="F8" s="139"/>
      <c r="G8" s="140"/>
      <c r="H8" s="140"/>
    </row>
    <row r="9" spans="1:8" ht="12">
      <c r="A9" s="144" t="s">
        <v>289</v>
      </c>
      <c r="B9" s="145" t="s">
        <v>290</v>
      </c>
      <c r="C9" s="146">
        <v>52</v>
      </c>
      <c r="D9" s="146">
        <v>52</v>
      </c>
      <c r="E9" s="144" t="s">
        <v>291</v>
      </c>
      <c r="F9" s="147" t="s">
        <v>292</v>
      </c>
      <c r="G9" s="148"/>
      <c r="H9" s="148"/>
    </row>
    <row r="10" spans="1:8" ht="12">
      <c r="A10" s="144" t="s">
        <v>293</v>
      </c>
      <c r="B10" s="145" t="s">
        <v>294</v>
      </c>
      <c r="C10" s="146">
        <v>1748</v>
      </c>
      <c r="D10" s="146">
        <v>1343</v>
      </c>
      <c r="E10" s="144" t="s">
        <v>295</v>
      </c>
      <c r="F10" s="147" t="s">
        <v>296</v>
      </c>
      <c r="G10" s="148"/>
      <c r="H10" s="148"/>
    </row>
    <row r="11" spans="1:8" ht="12">
      <c r="A11" s="144" t="s">
        <v>297</v>
      </c>
      <c r="B11" s="145" t="s">
        <v>298</v>
      </c>
      <c r="C11" s="146">
        <v>194</v>
      </c>
      <c r="D11" s="146">
        <v>162</v>
      </c>
      <c r="E11" s="149" t="s">
        <v>299</v>
      </c>
      <c r="F11" s="147" t="s">
        <v>300</v>
      </c>
      <c r="G11" s="148">
        <v>3785</v>
      </c>
      <c r="H11" s="148">
        <v>3417</v>
      </c>
    </row>
    <row r="12" spans="1:8" ht="12">
      <c r="A12" s="144" t="s">
        <v>301</v>
      </c>
      <c r="B12" s="145" t="s">
        <v>302</v>
      </c>
      <c r="C12" s="146">
        <v>1468</v>
      </c>
      <c r="D12" s="146">
        <v>1162</v>
      </c>
      <c r="E12" s="149" t="s">
        <v>81</v>
      </c>
      <c r="F12" s="147" t="s">
        <v>303</v>
      </c>
      <c r="G12" s="148">
        <v>11</v>
      </c>
      <c r="H12" s="148">
        <v>3</v>
      </c>
    </row>
    <row r="13" spans="1:18" ht="12">
      <c r="A13" s="144" t="s">
        <v>304</v>
      </c>
      <c r="B13" s="145" t="s">
        <v>305</v>
      </c>
      <c r="C13" s="146">
        <v>280</v>
      </c>
      <c r="D13" s="146">
        <v>211</v>
      </c>
      <c r="E13" s="150" t="s">
        <v>54</v>
      </c>
      <c r="F13" s="151" t="s">
        <v>306</v>
      </c>
      <c r="G13" s="140">
        <f>SUM(G9:G12)</f>
        <v>3796</v>
      </c>
      <c r="H13" s="140">
        <f>SUM(H9:H12)</f>
        <v>3420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8" ht="12">
      <c r="A14" s="144" t="s">
        <v>307</v>
      </c>
      <c r="B14" s="145" t="s">
        <v>308</v>
      </c>
      <c r="C14" s="146"/>
      <c r="D14" s="146"/>
      <c r="E14" s="149"/>
      <c r="F14" s="152"/>
      <c r="G14" s="153"/>
      <c r="H14" s="153"/>
    </row>
    <row r="15" spans="1:8" ht="24">
      <c r="A15" s="144" t="s">
        <v>309</v>
      </c>
      <c r="B15" s="145" t="s">
        <v>310</v>
      </c>
      <c r="C15" s="154"/>
      <c r="D15" s="154"/>
      <c r="E15" s="141" t="s">
        <v>311</v>
      </c>
      <c r="F15" s="155" t="s">
        <v>312</v>
      </c>
      <c r="G15" s="148"/>
      <c r="H15" s="148"/>
    </row>
    <row r="16" spans="1:8" ht="12">
      <c r="A16" s="144" t="s">
        <v>313</v>
      </c>
      <c r="B16" s="145" t="s">
        <v>314</v>
      </c>
      <c r="C16" s="154">
        <v>125</v>
      </c>
      <c r="D16" s="154">
        <v>128</v>
      </c>
      <c r="E16" s="144" t="s">
        <v>315</v>
      </c>
      <c r="F16" s="152" t="s">
        <v>316</v>
      </c>
      <c r="G16" s="156"/>
      <c r="H16" s="156"/>
    </row>
    <row r="17" spans="1:8" ht="12">
      <c r="A17" s="157" t="s">
        <v>317</v>
      </c>
      <c r="B17" s="145" t="s">
        <v>318</v>
      </c>
      <c r="C17" s="158"/>
      <c r="D17" s="158">
        <v>5</v>
      </c>
      <c r="E17" s="141"/>
      <c r="F17" s="139"/>
      <c r="G17" s="153"/>
      <c r="H17" s="153"/>
    </row>
    <row r="18" spans="1:8" ht="12">
      <c r="A18" s="157" t="s">
        <v>319</v>
      </c>
      <c r="B18" s="145" t="s">
        <v>320</v>
      </c>
      <c r="C18" s="158"/>
      <c r="D18" s="158"/>
      <c r="E18" s="141" t="s">
        <v>321</v>
      </c>
      <c r="F18" s="139"/>
      <c r="G18" s="153"/>
      <c r="H18" s="153"/>
    </row>
    <row r="19" spans="1:15" ht="12">
      <c r="A19" s="150" t="s">
        <v>54</v>
      </c>
      <c r="B19" s="159" t="s">
        <v>322</v>
      </c>
      <c r="C19" s="160">
        <f>SUM(C9:C15)+C16</f>
        <v>3867</v>
      </c>
      <c r="D19" s="160">
        <f>SUM(D9:D15)+D16</f>
        <v>3058</v>
      </c>
      <c r="E19" s="139" t="s">
        <v>323</v>
      </c>
      <c r="F19" s="152" t="s">
        <v>324</v>
      </c>
      <c r="G19" s="148">
        <v>69</v>
      </c>
      <c r="H19" s="148">
        <v>26</v>
      </c>
      <c r="I19" s="122"/>
      <c r="J19" s="122"/>
      <c r="K19" s="122"/>
      <c r="L19" s="122"/>
      <c r="M19" s="122"/>
      <c r="N19" s="122"/>
      <c r="O19" s="122"/>
    </row>
    <row r="20" spans="1:8" ht="12">
      <c r="A20" s="141"/>
      <c r="B20" s="145"/>
      <c r="C20" s="161"/>
      <c r="D20" s="161"/>
      <c r="E20" s="157" t="s">
        <v>325</v>
      </c>
      <c r="F20" s="152" t="s">
        <v>326</v>
      </c>
      <c r="G20" s="148"/>
      <c r="H20" s="148"/>
    </row>
    <row r="21" spans="1:8" ht="24">
      <c r="A21" s="141" t="s">
        <v>327</v>
      </c>
      <c r="B21" s="162"/>
      <c r="C21" s="161"/>
      <c r="D21" s="161"/>
      <c r="E21" s="144" t="s">
        <v>328</v>
      </c>
      <c r="F21" s="152" t="s">
        <v>329</v>
      </c>
      <c r="G21" s="148"/>
      <c r="H21" s="148"/>
    </row>
    <row r="22" spans="1:8" ht="24">
      <c r="A22" s="139" t="s">
        <v>330</v>
      </c>
      <c r="B22" s="162" t="s">
        <v>331</v>
      </c>
      <c r="C22" s="146">
        <v>18</v>
      </c>
      <c r="D22" s="146">
        <v>8</v>
      </c>
      <c r="E22" s="139" t="s">
        <v>332</v>
      </c>
      <c r="F22" s="152" t="s">
        <v>333</v>
      </c>
      <c r="G22" s="148"/>
      <c r="H22" s="148"/>
    </row>
    <row r="23" spans="1:8" ht="24">
      <c r="A23" s="144" t="s">
        <v>334</v>
      </c>
      <c r="B23" s="162" t="s">
        <v>335</v>
      </c>
      <c r="C23" s="146"/>
      <c r="D23" s="146"/>
      <c r="E23" s="144" t="s">
        <v>336</v>
      </c>
      <c r="F23" s="152" t="s">
        <v>337</v>
      </c>
      <c r="G23" s="148"/>
      <c r="H23" s="148"/>
    </row>
    <row r="24" spans="1:18" ht="12">
      <c r="A24" s="144" t="s">
        <v>338</v>
      </c>
      <c r="B24" s="162" t="s">
        <v>339</v>
      </c>
      <c r="C24" s="146">
        <v>1</v>
      </c>
      <c r="D24" s="146">
        <v>1</v>
      </c>
      <c r="E24" s="150" t="s">
        <v>106</v>
      </c>
      <c r="F24" s="155" t="s">
        <v>340</v>
      </c>
      <c r="G24" s="140">
        <f>SUM(G19:G23)</f>
        <v>69</v>
      </c>
      <c r="H24" s="140">
        <f>SUM(H19:H23)</f>
        <v>26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8" ht="12">
      <c r="A25" s="144" t="s">
        <v>81</v>
      </c>
      <c r="B25" s="162" t="s">
        <v>341</v>
      </c>
      <c r="C25" s="146">
        <v>10</v>
      </c>
      <c r="D25" s="146">
        <v>17</v>
      </c>
      <c r="E25" s="157"/>
      <c r="F25" s="139"/>
      <c r="G25" s="153"/>
      <c r="H25" s="153"/>
    </row>
    <row r="26" spans="1:14" ht="12">
      <c r="A26" s="150" t="s">
        <v>79</v>
      </c>
      <c r="B26" s="163" t="s">
        <v>342</v>
      </c>
      <c r="C26" s="160">
        <f>SUM(C22:C25)</f>
        <v>29</v>
      </c>
      <c r="D26" s="160">
        <f>SUM(D22:D25)</f>
        <v>26</v>
      </c>
      <c r="E26" s="144"/>
      <c r="F26" s="139"/>
      <c r="G26" s="153"/>
      <c r="H26" s="153"/>
      <c r="I26" s="122"/>
      <c r="J26" s="122"/>
      <c r="K26" s="122"/>
      <c r="L26" s="122"/>
      <c r="M26" s="122"/>
      <c r="N26" s="122"/>
    </row>
    <row r="27" spans="1:8" ht="12">
      <c r="A27" s="150"/>
      <c r="B27" s="163"/>
      <c r="C27" s="161"/>
      <c r="D27" s="161"/>
      <c r="E27" s="144"/>
      <c r="F27" s="139"/>
      <c r="G27" s="153"/>
      <c r="H27" s="153"/>
    </row>
    <row r="28" spans="1:18" ht="12">
      <c r="A28" s="137" t="s">
        <v>343</v>
      </c>
      <c r="B28" s="134" t="s">
        <v>344</v>
      </c>
      <c r="C28" s="143">
        <f>C26+C19</f>
        <v>3896</v>
      </c>
      <c r="D28" s="143">
        <f>D26+D19</f>
        <v>3084</v>
      </c>
      <c r="E28" s="137" t="s">
        <v>345</v>
      </c>
      <c r="F28" s="155" t="s">
        <v>346</v>
      </c>
      <c r="G28" s="140">
        <f>G13+G15+G24</f>
        <v>3865</v>
      </c>
      <c r="H28" s="140">
        <f>H13+H15+H24</f>
        <v>3446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8" ht="12">
      <c r="A29" s="137"/>
      <c r="B29" s="134"/>
      <c r="C29" s="161"/>
      <c r="D29" s="161"/>
      <c r="E29" s="137"/>
      <c r="F29" s="152"/>
      <c r="G29" s="153"/>
      <c r="H29" s="153"/>
    </row>
    <row r="30" spans="1:18" ht="12">
      <c r="A30" s="137" t="s">
        <v>347</v>
      </c>
      <c r="B30" s="134" t="s">
        <v>348</v>
      </c>
      <c r="C30" s="143">
        <f>IF((G28-C28)&gt;0,G28-C28,0)</f>
        <v>0</v>
      </c>
      <c r="D30" s="143">
        <f>IF((H28-D28)&gt;0,H28-D28,0)</f>
        <v>362</v>
      </c>
      <c r="E30" s="137" t="s">
        <v>349</v>
      </c>
      <c r="F30" s="155" t="s">
        <v>350</v>
      </c>
      <c r="G30" s="164">
        <f>IF((C28-G28)&gt;0,C28-G28,0)</f>
        <v>31</v>
      </c>
      <c r="H30" s="164">
        <f>IF((D28-H28)&gt;0,D28-H28,0)</f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8" ht="24">
      <c r="A31" s="165" t="s">
        <v>351</v>
      </c>
      <c r="B31" s="163" t="s">
        <v>352</v>
      </c>
      <c r="C31" s="146"/>
      <c r="D31" s="146"/>
      <c r="E31" s="141" t="s">
        <v>353</v>
      </c>
      <c r="F31" s="152" t="s">
        <v>354</v>
      </c>
      <c r="G31" s="148"/>
      <c r="H31" s="148"/>
    </row>
    <row r="32" spans="1:8" ht="12">
      <c r="A32" s="141" t="s">
        <v>355</v>
      </c>
      <c r="B32" s="166" t="s">
        <v>356</v>
      </c>
      <c r="C32" s="146"/>
      <c r="D32" s="146"/>
      <c r="E32" s="141" t="s">
        <v>357</v>
      </c>
      <c r="F32" s="152" t="s">
        <v>358</v>
      </c>
      <c r="G32" s="148"/>
      <c r="H32" s="148"/>
    </row>
    <row r="33" spans="1:18" ht="12">
      <c r="A33" s="167" t="s">
        <v>359</v>
      </c>
      <c r="B33" s="163" t="s">
        <v>360</v>
      </c>
      <c r="C33" s="160">
        <f>C28+C31+C32</f>
        <v>3896</v>
      </c>
      <c r="D33" s="160">
        <f>D28+D31+D32</f>
        <v>3084</v>
      </c>
      <c r="E33" s="137" t="s">
        <v>361</v>
      </c>
      <c r="F33" s="155" t="s">
        <v>362</v>
      </c>
      <c r="G33" s="164">
        <f>G32+G31+G28</f>
        <v>3865</v>
      </c>
      <c r="H33" s="164">
        <f>H32+H31+H28</f>
        <v>3446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">
      <c r="A34" s="167" t="s">
        <v>363</v>
      </c>
      <c r="B34" s="134" t="s">
        <v>364</v>
      </c>
      <c r="C34" s="143">
        <f>IF((G33-C33)&gt;0,G33-C33,0)</f>
        <v>0</v>
      </c>
      <c r="D34" s="143">
        <f>IF((H33-D33)&gt;0,H33-D33,0)</f>
        <v>362</v>
      </c>
      <c r="E34" s="167" t="s">
        <v>365</v>
      </c>
      <c r="F34" s="155" t="s">
        <v>366</v>
      </c>
      <c r="G34" s="140">
        <f>IF((C33-G33)&gt;0,C33-G33,0)</f>
        <v>31</v>
      </c>
      <c r="H34" s="140">
        <f>IF((D33-H33)&gt;0,D33-H33,0)</f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4" ht="12">
      <c r="A35" s="141" t="s">
        <v>367</v>
      </c>
      <c r="B35" s="163" t="s">
        <v>368</v>
      </c>
      <c r="C35" s="160">
        <f>C36+C37+C38</f>
        <v>21</v>
      </c>
      <c r="D35" s="160">
        <f>D36+D37+D38</f>
        <v>45</v>
      </c>
      <c r="E35" s="168"/>
      <c r="F35" s="139"/>
      <c r="G35" s="153"/>
      <c r="H35" s="153"/>
      <c r="I35" s="122"/>
      <c r="J35" s="122"/>
      <c r="K35" s="122"/>
      <c r="L35" s="122"/>
      <c r="M35" s="122"/>
      <c r="N35" s="122"/>
    </row>
    <row r="36" spans="1:8" ht="12">
      <c r="A36" s="144" t="s">
        <v>369</v>
      </c>
      <c r="B36" s="162" t="s">
        <v>370</v>
      </c>
      <c r="C36" s="146">
        <v>22</v>
      </c>
      <c r="D36" s="146">
        <v>45</v>
      </c>
      <c r="E36" s="168"/>
      <c r="F36" s="139"/>
      <c r="G36" s="153"/>
      <c r="H36" s="153"/>
    </row>
    <row r="37" spans="1:8" ht="24">
      <c r="A37" s="144" t="s">
        <v>371</v>
      </c>
      <c r="B37" s="169" t="s">
        <v>372</v>
      </c>
      <c r="C37" s="170">
        <v>-1</v>
      </c>
      <c r="D37" s="170"/>
      <c r="E37" s="168"/>
      <c r="F37" s="152"/>
      <c r="G37" s="153"/>
      <c r="H37" s="153"/>
    </row>
    <row r="38" spans="1:8" ht="12">
      <c r="A38" s="171" t="s">
        <v>373</v>
      </c>
      <c r="B38" s="169" t="s">
        <v>374</v>
      </c>
      <c r="C38" s="172"/>
      <c r="D38" s="172"/>
      <c r="E38" s="168"/>
      <c r="F38" s="152"/>
      <c r="G38" s="153"/>
      <c r="H38" s="153"/>
    </row>
    <row r="39" spans="1:18" ht="12">
      <c r="A39" s="173" t="s">
        <v>375</v>
      </c>
      <c r="B39" s="174" t="s">
        <v>376</v>
      </c>
      <c r="C39" s="175">
        <f>+IF((G33-C33-C35)&gt;0,G33-C33-C35,0)</f>
        <v>0</v>
      </c>
      <c r="D39" s="175">
        <f>+IF((H33-D33-D35)&gt;0,H33-D33-D35,0)</f>
        <v>317</v>
      </c>
      <c r="E39" s="176" t="s">
        <v>377</v>
      </c>
      <c r="F39" s="177" t="s">
        <v>378</v>
      </c>
      <c r="G39" s="178">
        <f>IF(G34&gt;0,IF(C35+G34&lt;0,0,C35+G34),IF(C34-C35&lt;0,C35-C34,0))</f>
        <v>52</v>
      </c>
      <c r="H39" s="178">
        <f>IF(H34&gt;0,IF(D35+H34&lt;0,0,D35+H34),IF(D34-D35&lt;0,D35-D34,0))</f>
        <v>0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8" ht="12">
      <c r="A40" s="137" t="s">
        <v>379</v>
      </c>
      <c r="B40" s="136" t="s">
        <v>380</v>
      </c>
      <c r="C40" s="179"/>
      <c r="D40" s="179"/>
      <c r="E40" s="137" t="s">
        <v>379</v>
      </c>
      <c r="F40" s="177" t="s">
        <v>381</v>
      </c>
      <c r="G40" s="148">
        <v>33</v>
      </c>
      <c r="H40" s="148">
        <v>29</v>
      </c>
    </row>
    <row r="41" spans="1:18" ht="12">
      <c r="A41" s="137" t="s">
        <v>382</v>
      </c>
      <c r="B41" s="133" t="s">
        <v>383</v>
      </c>
      <c r="C41" s="138">
        <f>IF(G39=0,IF(C39-C40&gt;0,C39-C40+G40,0),IF(G39-G40&lt;0,G40-G39+C39,0))</f>
        <v>0</v>
      </c>
      <c r="D41" s="138">
        <f>IF(H39=0,IF(D39-D40&gt;0,D39-D40+H40,0),IF(H39-H40&lt;0,H40-H39+D39,0))</f>
        <v>346</v>
      </c>
      <c r="E41" s="137" t="s">
        <v>384</v>
      </c>
      <c r="F41" s="180" t="s">
        <v>385</v>
      </c>
      <c r="G41" s="138">
        <f>IF(C39=0,IF(G39-G40&gt;0,G39-G40+C40,0),IF(C39-C40&lt;0,C40-C39+G40,0))</f>
        <v>19</v>
      </c>
      <c r="H41" s="138">
        <f>IF(D39=0,IF(H39-H40&gt;0,H39-H40+D40,0),IF(D39-D40&lt;0,D40-D39+H40,0))</f>
        <v>0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">
      <c r="A42" s="167" t="s">
        <v>386</v>
      </c>
      <c r="B42" s="133" t="s">
        <v>387</v>
      </c>
      <c r="C42" s="164">
        <f>C33+C35+C39</f>
        <v>3917</v>
      </c>
      <c r="D42" s="164">
        <f>D33+D35+D39</f>
        <v>3446</v>
      </c>
      <c r="E42" s="167" t="s">
        <v>388</v>
      </c>
      <c r="F42" s="174" t="s">
        <v>389</v>
      </c>
      <c r="G42" s="164">
        <f>G39+G33</f>
        <v>3917</v>
      </c>
      <c r="H42" s="164">
        <f>H39+H33</f>
        <v>3446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8" ht="12">
      <c r="A43" s="130"/>
      <c r="B43" s="181"/>
      <c r="C43" s="182"/>
      <c r="D43" s="182"/>
      <c r="E43" s="183"/>
      <c r="F43" s="184"/>
      <c r="G43" s="182"/>
      <c r="H43" s="182"/>
    </row>
    <row r="44" spans="1:8" ht="12">
      <c r="A44" s="130"/>
      <c r="B44" s="181"/>
      <c r="C44" s="182"/>
      <c r="D44" s="182"/>
      <c r="E44" s="183"/>
      <c r="F44" s="184"/>
      <c r="G44" s="182"/>
      <c r="H44" s="182"/>
    </row>
    <row r="45" spans="1:8" ht="12" customHeight="1">
      <c r="A45" s="185" t="s">
        <v>390</v>
      </c>
      <c r="B45" s="185"/>
      <c r="C45" s="185"/>
      <c r="D45" s="185"/>
      <c r="E45" s="185"/>
      <c r="F45" s="184"/>
      <c r="G45" s="182"/>
      <c r="H45" s="182"/>
    </row>
    <row r="46" spans="1:8" ht="12">
      <c r="A46" s="130"/>
      <c r="B46" s="181"/>
      <c r="C46" s="182"/>
      <c r="D46" s="182"/>
      <c r="E46" s="183"/>
      <c r="F46" s="184"/>
      <c r="G46" s="182"/>
      <c r="H46" s="182"/>
    </row>
    <row r="47" spans="1:8" ht="12">
      <c r="A47" s="130"/>
      <c r="B47" s="181"/>
      <c r="C47" s="182"/>
      <c r="D47" s="182"/>
      <c r="E47" s="183"/>
      <c r="F47" s="184"/>
      <c r="G47" s="182"/>
      <c r="H47" s="182"/>
    </row>
    <row r="48" spans="1:15" ht="12.75" customHeight="1">
      <c r="A48" s="186" t="s">
        <v>391</v>
      </c>
      <c r="B48" s="187">
        <v>40966</v>
      </c>
      <c r="C48" s="188" t="s">
        <v>392</v>
      </c>
      <c r="D48" s="188" t="s">
        <v>393</v>
      </c>
      <c r="E48" s="188"/>
      <c r="F48" s="188"/>
      <c r="G48" s="188"/>
      <c r="H48" s="188"/>
      <c r="I48" s="122"/>
      <c r="J48" s="122"/>
      <c r="K48" s="122"/>
      <c r="L48" s="122"/>
      <c r="M48" s="122"/>
      <c r="N48" s="122"/>
      <c r="O48" s="122"/>
    </row>
    <row r="49" spans="1:8" ht="12">
      <c r="A49" s="189"/>
      <c r="B49" s="190"/>
      <c r="C49" s="182"/>
      <c r="D49" s="182"/>
      <c r="E49" s="184"/>
      <c r="F49" s="184"/>
      <c r="G49" s="191"/>
      <c r="H49" s="191"/>
    </row>
    <row r="50" spans="1:8" ht="12.75" customHeight="1">
      <c r="A50" s="189"/>
      <c r="B50" s="190"/>
      <c r="C50" s="192" t="s">
        <v>394</v>
      </c>
      <c r="D50" s="193" t="s">
        <v>395</v>
      </c>
      <c r="E50" s="193"/>
      <c r="F50" s="193"/>
      <c r="G50" s="193"/>
      <c r="H50" s="193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90" zoomScaleNormal="90" workbookViewId="0" topLeftCell="A7">
      <pane ySplit="65535" topLeftCell="A7" activePane="topLeft" state="split"/>
      <selection pane="topLeft" activeCell="D47" sqref="D47"/>
      <selection pane="bottomLeft" activeCell="A7" sqref="A7"/>
    </sheetView>
  </sheetViews>
  <sheetFormatPr defaultColWidth="9.00390625" defaultRowHeight="12.75"/>
  <cols>
    <col min="1" max="1" width="69.875" style="194" customWidth="1"/>
    <col min="2" max="2" width="36.125" style="194" customWidth="1"/>
    <col min="3" max="3" width="22.125" style="195" customWidth="1"/>
    <col min="4" max="4" width="21.25390625" style="195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4" ht="12">
      <c r="A1" s="196"/>
      <c r="B1" s="196"/>
      <c r="C1" s="197"/>
      <c r="D1" s="197"/>
    </row>
    <row r="2" spans="1:6" ht="12" customHeight="1">
      <c r="A2" s="198" t="s">
        <v>396</v>
      </c>
      <c r="B2" s="198"/>
      <c r="C2" s="198"/>
      <c r="D2" s="198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397</v>
      </c>
      <c r="B4" s="202" t="str">
        <f>'справка _1_БАЛАНС'!E3</f>
        <v>Инвестор.бг АД</v>
      </c>
      <c r="C4" s="203" t="s">
        <v>3</v>
      </c>
      <c r="D4" s="203">
        <f>'справка _1_БАЛАНС'!H3</f>
        <v>130277328</v>
      </c>
      <c r="E4" s="201"/>
      <c r="F4" s="201"/>
    </row>
    <row r="5" spans="1:4" ht="15">
      <c r="A5" s="202" t="s">
        <v>281</v>
      </c>
      <c r="B5" s="202" t="str">
        <f>'справка _1_БАЛАНС'!E4</f>
        <v>консолидиран</v>
      </c>
      <c r="C5" s="204" t="s">
        <v>6</v>
      </c>
      <c r="D5" s="203">
        <f>'справка _1_БАЛАНС'!H4</f>
        <v>1059</v>
      </c>
    </row>
    <row r="6" spans="1:6" ht="12" customHeight="1">
      <c r="A6" s="205" t="s">
        <v>7</v>
      </c>
      <c r="B6" s="206" t="str">
        <f>'справка _1_БАЛАНС'!E5</f>
        <v>четвърто тримесечие 2011</v>
      </c>
      <c r="C6" s="207"/>
      <c r="D6" s="208" t="s">
        <v>282</v>
      </c>
      <c r="F6" s="209"/>
    </row>
    <row r="7" spans="1:6" ht="33.75" customHeight="1">
      <c r="A7" s="210" t="s">
        <v>398</v>
      </c>
      <c r="B7" s="210" t="s">
        <v>11</v>
      </c>
      <c r="C7" s="211" t="s">
        <v>12</v>
      </c>
      <c r="D7" s="211" t="s">
        <v>16</v>
      </c>
      <c r="E7" s="212"/>
      <c r="F7" s="212"/>
    </row>
    <row r="8" spans="1:6" ht="12">
      <c r="A8" s="210" t="s">
        <v>17</v>
      </c>
      <c r="B8" s="210" t="s">
        <v>18</v>
      </c>
      <c r="C8" s="213">
        <v>1</v>
      </c>
      <c r="D8" s="213">
        <v>2</v>
      </c>
      <c r="E8" s="212"/>
      <c r="F8" s="212"/>
    </row>
    <row r="9" spans="1:6" ht="12">
      <c r="A9" s="214" t="s">
        <v>399</v>
      </c>
      <c r="B9" s="215"/>
      <c r="C9" s="216"/>
      <c r="D9" s="216"/>
      <c r="E9" s="217"/>
      <c r="F9" s="217"/>
    </row>
    <row r="10" spans="1:6" ht="14.25">
      <c r="A10" s="218" t="s">
        <v>400</v>
      </c>
      <c r="B10" s="219" t="s">
        <v>401</v>
      </c>
      <c r="C10" s="220">
        <v>3845</v>
      </c>
      <c r="D10" s="220">
        <v>3339</v>
      </c>
      <c r="E10" s="217"/>
      <c r="F10" s="217"/>
    </row>
    <row r="11" spans="1:13" ht="14.25">
      <c r="A11" s="218" t="s">
        <v>402</v>
      </c>
      <c r="B11" s="219" t="s">
        <v>403</v>
      </c>
      <c r="C11" s="220">
        <v>-1658</v>
      </c>
      <c r="D11" s="220">
        <v>-1152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12">
      <c r="A12" s="218" t="s">
        <v>404</v>
      </c>
      <c r="B12" s="219" t="s">
        <v>405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406</v>
      </c>
      <c r="B13" s="219" t="s">
        <v>407</v>
      </c>
      <c r="C13" s="220">
        <v>-1616</v>
      </c>
      <c r="D13" s="220">
        <v>-1174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408</v>
      </c>
      <c r="B14" s="219" t="s">
        <v>409</v>
      </c>
      <c r="C14" s="220">
        <v>-465</v>
      </c>
      <c r="D14" s="220">
        <v>-526</v>
      </c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4.25">
      <c r="A15" s="223" t="s">
        <v>410</v>
      </c>
      <c r="B15" s="219" t="s">
        <v>411</v>
      </c>
      <c r="C15" s="220">
        <v>-38</v>
      </c>
      <c r="D15" s="220">
        <v>-59</v>
      </c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4.25">
      <c r="A16" s="218" t="s">
        <v>412</v>
      </c>
      <c r="B16" s="219" t="s">
        <v>413</v>
      </c>
      <c r="C16" s="220">
        <v>32</v>
      </c>
      <c r="D16" s="220">
        <v>17</v>
      </c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12">
      <c r="A17" s="218" t="s">
        <v>414</v>
      </c>
      <c r="B17" s="219" t="s">
        <v>415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416</v>
      </c>
      <c r="B18" s="224" t="s">
        <v>417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4.25">
      <c r="A19" s="218" t="s">
        <v>418</v>
      </c>
      <c r="B19" s="219" t="s">
        <v>419</v>
      </c>
      <c r="C19" s="220">
        <v>-689</v>
      </c>
      <c r="D19" s="220">
        <v>-404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3.5">
      <c r="A20" s="225" t="s">
        <v>420</v>
      </c>
      <c r="B20" s="226" t="s">
        <v>421</v>
      </c>
      <c r="C20" s="216">
        <f>SUM(C10:C19)</f>
        <v>-589</v>
      </c>
      <c r="D20" s="216">
        <f>SUM(D10:D19)</f>
        <v>41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422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4.25">
      <c r="A22" s="218" t="s">
        <v>423</v>
      </c>
      <c r="B22" s="219" t="s">
        <v>424</v>
      </c>
      <c r="C22" s="220">
        <v>-964</v>
      </c>
      <c r="D22" s="220">
        <v>-886</v>
      </c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425</v>
      </c>
      <c r="B23" s="219" t="s">
        <v>426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427</v>
      </c>
      <c r="B24" s="219" t="s">
        <v>428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429</v>
      </c>
      <c r="B25" s="219" t="s">
        <v>430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431</v>
      </c>
      <c r="B26" s="219" t="s">
        <v>432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433</v>
      </c>
      <c r="B27" s="219" t="s">
        <v>434</v>
      </c>
      <c r="C27" s="220">
        <v>-932</v>
      </c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435</v>
      </c>
      <c r="B28" s="219" t="s">
        <v>436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437</v>
      </c>
      <c r="B29" s="219" t="s">
        <v>438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416</v>
      </c>
      <c r="B30" s="219" t="s">
        <v>439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440</v>
      </c>
      <c r="B31" s="219" t="s">
        <v>441</v>
      </c>
      <c r="C31" s="220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9" t="s">
        <v>442</v>
      </c>
      <c r="B32" s="226" t="s">
        <v>443</v>
      </c>
      <c r="C32" s="216">
        <f>SUM(C22:C31)</f>
        <v>-1896</v>
      </c>
      <c r="D32" s="216">
        <f>SUM(D22:D31)</f>
        <v>-886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444</v>
      </c>
      <c r="B33" s="227"/>
      <c r="C33" s="228"/>
      <c r="D33" s="228"/>
      <c r="E33" s="217"/>
      <c r="F33" s="217"/>
    </row>
    <row r="34" spans="1:6" ht="14.25">
      <c r="A34" s="218" t="s">
        <v>445</v>
      </c>
      <c r="B34" s="219" t="s">
        <v>446</v>
      </c>
      <c r="C34" s="220">
        <v>2967</v>
      </c>
      <c r="D34" s="220"/>
      <c r="E34" s="217"/>
      <c r="F34" s="217"/>
    </row>
    <row r="35" spans="1:6" ht="14.25">
      <c r="A35" s="223" t="s">
        <v>447</v>
      </c>
      <c r="B35" s="219" t="s">
        <v>448</v>
      </c>
      <c r="C35" s="220">
        <v>-195</v>
      </c>
      <c r="D35" s="220"/>
      <c r="E35" s="217"/>
      <c r="F35" s="217"/>
    </row>
    <row r="36" spans="1:6" ht="14.25">
      <c r="A36" s="218" t="s">
        <v>449</v>
      </c>
      <c r="B36" s="219" t="s">
        <v>450</v>
      </c>
      <c r="C36" s="220">
        <v>758</v>
      </c>
      <c r="D36" s="220">
        <v>155</v>
      </c>
      <c r="E36" s="217"/>
      <c r="F36" s="217"/>
    </row>
    <row r="37" spans="1:6" ht="14.25">
      <c r="A37" s="218" t="s">
        <v>451</v>
      </c>
      <c r="B37" s="219" t="s">
        <v>452</v>
      </c>
      <c r="C37" s="220">
        <v>-913</v>
      </c>
      <c r="D37" s="220"/>
      <c r="E37" s="217"/>
      <c r="F37" s="217"/>
    </row>
    <row r="38" spans="1:6" ht="14.25">
      <c r="A38" s="218" t="s">
        <v>453</v>
      </c>
      <c r="B38" s="219" t="s">
        <v>454</v>
      </c>
      <c r="C38" s="220">
        <v>-41</v>
      </c>
      <c r="D38" s="220">
        <v>-20</v>
      </c>
      <c r="E38" s="217"/>
      <c r="F38" s="217"/>
    </row>
    <row r="39" spans="1:6" ht="14.25">
      <c r="A39" s="218" t="s">
        <v>455</v>
      </c>
      <c r="B39" s="219" t="s">
        <v>456</v>
      </c>
      <c r="C39" s="220">
        <v>-11</v>
      </c>
      <c r="D39" s="220">
        <v>-4</v>
      </c>
      <c r="E39" s="217"/>
      <c r="F39" s="217"/>
    </row>
    <row r="40" spans="1:6" ht="12">
      <c r="A40" s="218" t="s">
        <v>457</v>
      </c>
      <c r="B40" s="219" t="s">
        <v>458</v>
      </c>
      <c r="C40" s="220"/>
      <c r="D40" s="220"/>
      <c r="E40" s="217"/>
      <c r="F40" s="217"/>
    </row>
    <row r="41" spans="1:8" ht="12">
      <c r="A41" s="218" t="s">
        <v>459</v>
      </c>
      <c r="B41" s="219" t="s">
        <v>460</v>
      </c>
      <c r="C41" s="220"/>
      <c r="D41" s="220"/>
      <c r="E41" s="217"/>
      <c r="F41" s="217"/>
      <c r="G41" s="222"/>
      <c r="H41" s="222"/>
    </row>
    <row r="42" spans="1:8" ht="12">
      <c r="A42" s="229" t="s">
        <v>461</v>
      </c>
      <c r="B42" s="226" t="s">
        <v>462</v>
      </c>
      <c r="C42" s="216">
        <f>SUM(C34:C41)</f>
        <v>2565</v>
      </c>
      <c r="D42" s="216">
        <f>SUM(D34:D41)</f>
        <v>131</v>
      </c>
      <c r="E42" s="217"/>
      <c r="F42" s="217"/>
      <c r="G42" s="222"/>
      <c r="H42" s="222"/>
    </row>
    <row r="43" spans="1:8" ht="12">
      <c r="A43" s="230" t="s">
        <v>463</v>
      </c>
      <c r="B43" s="226" t="s">
        <v>464</v>
      </c>
      <c r="C43" s="216">
        <f>C42+C32+C20</f>
        <v>80</v>
      </c>
      <c r="D43" s="216">
        <f>D42+D32+D20</f>
        <v>-714</v>
      </c>
      <c r="E43" s="217"/>
      <c r="F43" s="217"/>
      <c r="G43" s="222"/>
      <c r="H43" s="222"/>
    </row>
    <row r="44" spans="1:8" ht="14.25">
      <c r="A44" s="214" t="s">
        <v>465</v>
      </c>
      <c r="B44" s="227" t="s">
        <v>466</v>
      </c>
      <c r="C44" s="231">
        <v>148</v>
      </c>
      <c r="D44" s="231">
        <v>862</v>
      </c>
      <c r="E44" s="217"/>
      <c r="F44" s="217"/>
      <c r="G44" s="222"/>
      <c r="H44" s="222"/>
    </row>
    <row r="45" spans="1:8" ht="12">
      <c r="A45" s="214" t="s">
        <v>467</v>
      </c>
      <c r="B45" s="227" t="s">
        <v>468</v>
      </c>
      <c r="C45" s="216">
        <f>C44+C43</f>
        <v>228</v>
      </c>
      <c r="D45" s="216">
        <f>D44+D43</f>
        <v>148</v>
      </c>
      <c r="E45" s="217"/>
      <c r="F45" s="217"/>
      <c r="G45" s="222"/>
      <c r="H45" s="222"/>
    </row>
    <row r="46" spans="1:8" ht="14.25">
      <c r="A46" s="218" t="s">
        <v>469</v>
      </c>
      <c r="B46" s="227" t="s">
        <v>470</v>
      </c>
      <c r="C46" s="232">
        <v>228</v>
      </c>
      <c r="D46" s="232">
        <v>148</v>
      </c>
      <c r="E46" s="217"/>
      <c r="F46" s="217"/>
      <c r="G46" s="222"/>
      <c r="H46" s="222"/>
    </row>
    <row r="47" spans="1:8" ht="12">
      <c r="A47" s="218" t="s">
        <v>471</v>
      </c>
      <c r="B47" s="227" t="s">
        <v>472</v>
      </c>
      <c r="C47" s="232"/>
      <c r="D47" s="232"/>
      <c r="G47" s="222"/>
      <c r="H47" s="222"/>
    </row>
    <row r="48" spans="1:8" ht="12">
      <c r="A48" s="217"/>
      <c r="B48" s="233"/>
      <c r="C48" s="234"/>
      <c r="D48" s="234"/>
      <c r="G48" s="222"/>
      <c r="H48" s="222"/>
    </row>
    <row r="49" spans="1:8" ht="12.75">
      <c r="A49" s="115" t="s">
        <v>277</v>
      </c>
      <c r="B49" s="235"/>
      <c r="C49" s="197"/>
      <c r="D49" s="236"/>
      <c r="E49" s="237"/>
      <c r="G49" s="222"/>
      <c r="H49" s="222"/>
    </row>
    <row r="50" spans="1:8" ht="12" customHeight="1">
      <c r="A50" s="196"/>
      <c r="B50" s="235" t="s">
        <v>278</v>
      </c>
      <c r="C50" s="238"/>
      <c r="D50" s="238"/>
      <c r="G50" s="222"/>
      <c r="H50" s="222"/>
    </row>
    <row r="51" spans="1:8" ht="12">
      <c r="A51" s="196"/>
      <c r="B51" s="196"/>
      <c r="C51" s="197"/>
      <c r="D51" s="197"/>
      <c r="G51" s="222"/>
      <c r="H51" s="222"/>
    </row>
    <row r="52" spans="1:8" ht="12" customHeight="1">
      <c r="A52" s="196"/>
      <c r="B52" s="235" t="s">
        <v>279</v>
      </c>
      <c r="C52" s="238"/>
      <c r="D52" s="238"/>
      <c r="G52" s="222"/>
      <c r="H52" s="222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90" zoomScaleNormal="90" workbookViewId="0" topLeftCell="A1">
      <pane ySplit="65535" topLeftCell="A1" activePane="topLeft" state="split"/>
      <selection pane="topLeft" activeCell="A41" sqref="A41"/>
      <selection pane="bottomLeft" activeCell="A1" sqref="A1"/>
    </sheetView>
  </sheetViews>
  <sheetFormatPr defaultColWidth="9.00390625" defaultRowHeight="12.75"/>
  <cols>
    <col min="1" max="1" width="48.375" style="239" customWidth="1"/>
    <col min="2" max="2" width="8.25390625" style="240" customWidth="1"/>
    <col min="3" max="3" width="9.125" style="241" customWidth="1"/>
    <col min="4" max="4" width="9.25390625" style="241" customWidth="1"/>
    <col min="5" max="5" width="8.75390625" style="241" customWidth="1"/>
    <col min="6" max="6" width="7.375" style="241" customWidth="1"/>
    <col min="7" max="7" width="9.75390625" style="241" customWidth="1"/>
    <col min="8" max="8" width="7.375" style="241" customWidth="1"/>
    <col min="9" max="9" width="8.25390625" style="241" customWidth="1"/>
    <col min="10" max="10" width="8.00390625" style="241" customWidth="1"/>
    <col min="11" max="11" width="11.125" style="241" customWidth="1"/>
    <col min="12" max="12" width="12.875" style="241" customWidth="1"/>
    <col min="13" max="13" width="15.875" style="241" customWidth="1"/>
    <col min="14" max="14" width="11.00390625" style="241" customWidth="1"/>
    <col min="15" max="16384" width="9.25390625" style="241" customWidth="1"/>
  </cols>
  <sheetData>
    <row r="1" spans="1:14" s="243" customFormat="1" ht="24" customHeight="1">
      <c r="A1" s="242" t="s">
        <v>473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1"/>
    </row>
    <row r="2" spans="1:14" s="243" customFormat="1" ht="12">
      <c r="A2" s="244"/>
      <c r="B2" s="245"/>
      <c r="C2" s="246"/>
      <c r="D2" s="246"/>
      <c r="E2" s="246"/>
      <c r="F2" s="246"/>
      <c r="G2" s="246"/>
      <c r="H2" s="246"/>
      <c r="I2" s="246"/>
      <c r="J2" s="246"/>
      <c r="K2" s="247"/>
      <c r="L2" s="247"/>
      <c r="M2" s="247"/>
      <c r="N2" s="241"/>
    </row>
    <row r="3" spans="1:14" s="243" customFormat="1" ht="15" customHeight="1">
      <c r="A3" s="123" t="s">
        <v>1</v>
      </c>
      <c r="B3" s="248" t="str">
        <f>'справка _1_БАЛАНС'!E3</f>
        <v>Инвестор.бг АД</v>
      </c>
      <c r="C3" s="248"/>
      <c r="D3" s="248"/>
      <c r="E3" s="248"/>
      <c r="F3" s="248"/>
      <c r="G3" s="248"/>
      <c r="H3" s="248"/>
      <c r="I3" s="248"/>
      <c r="J3" s="246"/>
      <c r="K3" s="249" t="s">
        <v>3</v>
      </c>
      <c r="L3" s="249"/>
      <c r="M3" s="250">
        <f>'справка _1_БАЛАНС'!H3</f>
        <v>130277328</v>
      </c>
      <c r="N3" s="241"/>
    </row>
    <row r="4" spans="1:15" s="243" customFormat="1" ht="13.5" customHeight="1">
      <c r="A4" s="123" t="s">
        <v>474</v>
      </c>
      <c r="B4" s="248" t="str">
        <f>'справка _1_БАЛАНС'!E4</f>
        <v>консолидиран</v>
      </c>
      <c r="C4" s="248"/>
      <c r="D4" s="248"/>
      <c r="E4" s="248"/>
      <c r="F4" s="248"/>
      <c r="G4" s="248"/>
      <c r="H4" s="248"/>
      <c r="I4" s="248"/>
      <c r="J4" s="251"/>
      <c r="K4" s="252" t="s">
        <v>6</v>
      </c>
      <c r="L4" s="252"/>
      <c r="M4" s="250">
        <f>'справка _1_БАЛАНС'!H4</f>
        <v>1059</v>
      </c>
      <c r="N4" s="253"/>
      <c r="O4" s="253"/>
    </row>
    <row r="5" spans="1:14" s="243" customFormat="1" ht="12.75" customHeight="1">
      <c r="A5" s="123" t="s">
        <v>7</v>
      </c>
      <c r="B5" s="254" t="str">
        <f>'справка _1_БАЛАНС'!E5</f>
        <v>четвърто тримесечие 2011</v>
      </c>
      <c r="C5" s="254"/>
      <c r="D5" s="254"/>
      <c r="E5" s="254"/>
      <c r="F5" s="255"/>
      <c r="G5" s="255"/>
      <c r="H5" s="255"/>
      <c r="I5" s="255"/>
      <c r="J5" s="255"/>
      <c r="K5" s="256"/>
      <c r="L5" s="209"/>
      <c r="M5" s="257" t="s">
        <v>9</v>
      </c>
      <c r="N5" s="258"/>
    </row>
    <row r="6" spans="1:14" s="267" customFormat="1" ht="21.75" customHeight="1">
      <c r="A6" s="259"/>
      <c r="B6" s="260"/>
      <c r="C6" s="261"/>
      <c r="D6" s="262" t="s">
        <v>475</v>
      </c>
      <c r="E6" s="262"/>
      <c r="F6" s="262"/>
      <c r="G6" s="262"/>
      <c r="H6" s="262"/>
      <c r="I6" s="263" t="s">
        <v>476</v>
      </c>
      <c r="J6" s="263"/>
      <c r="K6" s="264"/>
      <c r="L6" s="261"/>
      <c r="M6" s="265"/>
      <c r="N6" s="266"/>
    </row>
    <row r="7" spans="1:14" s="267" customFormat="1" ht="57" customHeight="1">
      <c r="A7" s="268" t="s">
        <v>477</v>
      </c>
      <c r="B7" s="269" t="s">
        <v>478</v>
      </c>
      <c r="C7" s="270" t="s">
        <v>479</v>
      </c>
      <c r="D7" s="271" t="s">
        <v>480</v>
      </c>
      <c r="E7" s="261" t="s">
        <v>481</v>
      </c>
      <c r="F7" s="272" t="s">
        <v>482</v>
      </c>
      <c r="G7" s="272"/>
      <c r="H7" s="272"/>
      <c r="I7" s="261" t="s">
        <v>483</v>
      </c>
      <c r="J7" s="273" t="s">
        <v>484</v>
      </c>
      <c r="K7" s="270" t="s">
        <v>485</v>
      </c>
      <c r="L7" s="270" t="s">
        <v>486</v>
      </c>
      <c r="M7" s="274" t="s">
        <v>487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488</v>
      </c>
      <c r="G8" s="272" t="s">
        <v>489</v>
      </c>
      <c r="H8" s="272" t="s">
        <v>490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17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491</v>
      </c>
      <c r="B10" s="283"/>
      <c r="C10" s="284" t="s">
        <v>50</v>
      </c>
      <c r="D10" s="284" t="s">
        <v>50</v>
      </c>
      <c r="E10" s="285" t="s">
        <v>61</v>
      </c>
      <c r="F10" s="285" t="s">
        <v>68</v>
      </c>
      <c r="G10" s="285" t="s">
        <v>72</v>
      </c>
      <c r="H10" s="285" t="s">
        <v>76</v>
      </c>
      <c r="I10" s="285" t="s">
        <v>89</v>
      </c>
      <c r="J10" s="285" t="s">
        <v>92</v>
      </c>
      <c r="K10" s="286" t="s">
        <v>492</v>
      </c>
      <c r="L10" s="285" t="s">
        <v>115</v>
      </c>
      <c r="M10" s="287" t="s">
        <v>123</v>
      </c>
      <c r="N10" s="266"/>
    </row>
    <row r="11" spans="1:23" ht="15.75" customHeight="1">
      <c r="A11" s="288" t="s">
        <v>493</v>
      </c>
      <c r="B11" s="283" t="s">
        <v>494</v>
      </c>
      <c r="C11" s="289">
        <f>'справка _1_БАЛАНС'!H17</f>
        <v>1199</v>
      </c>
      <c r="D11" s="289">
        <f>'справка _1_БАЛАНС'!H19</f>
        <v>849</v>
      </c>
      <c r="E11" s="289">
        <f>'справка _1_БАЛАНС'!H20</f>
        <v>341</v>
      </c>
      <c r="F11" s="289">
        <f>'справка _1_БАЛАНС'!H22</f>
        <v>120</v>
      </c>
      <c r="G11" s="289">
        <f>'справка _1_БАЛАНС'!H23</f>
        <v>0</v>
      </c>
      <c r="H11" s="290">
        <v>835</v>
      </c>
      <c r="I11" s="289">
        <f>'справка _1_БАЛАНС'!H28+'справка _1_БАЛАНС'!H31</f>
        <v>869</v>
      </c>
      <c r="J11" s="289">
        <f>'справка _1_БАЛАНС'!H29+'справка _1_БАЛАНС'!H32</f>
        <v>0</v>
      </c>
      <c r="K11" s="290"/>
      <c r="L11" s="291">
        <f>SUM(C11:K11)</f>
        <v>4213</v>
      </c>
      <c r="M11" s="289">
        <f>'справка _1_БАЛАНС'!H39</f>
        <v>35</v>
      </c>
      <c r="N11" s="292"/>
      <c r="O11" s="247"/>
      <c r="P11" s="247"/>
      <c r="Q11" s="247"/>
      <c r="R11" s="247"/>
      <c r="S11" s="247"/>
      <c r="T11" s="247"/>
      <c r="U11" s="247"/>
      <c r="V11" s="247"/>
      <c r="W11" s="247"/>
    </row>
    <row r="12" spans="1:23" ht="12.75" customHeight="1">
      <c r="A12" s="288" t="s">
        <v>495</v>
      </c>
      <c r="B12" s="283" t="s">
        <v>496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47"/>
      <c r="P12" s="247"/>
      <c r="Q12" s="247"/>
      <c r="R12" s="247"/>
      <c r="S12" s="247"/>
      <c r="T12" s="247"/>
      <c r="U12" s="247"/>
      <c r="V12" s="247"/>
      <c r="W12" s="247"/>
    </row>
    <row r="13" spans="1:14" ht="12.75" customHeight="1">
      <c r="A13" s="295" t="s">
        <v>497</v>
      </c>
      <c r="B13" s="285" t="s">
        <v>498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499</v>
      </c>
      <c r="B14" s="285" t="s">
        <v>500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501</v>
      </c>
      <c r="B15" s="283" t="s">
        <v>502</v>
      </c>
      <c r="C15" s="297">
        <f>C11+C12</f>
        <v>1199</v>
      </c>
      <c r="D15" s="297">
        <f aca="true" t="shared" si="2" ref="D15:M15">D11+D12</f>
        <v>849</v>
      </c>
      <c r="E15" s="297">
        <f t="shared" si="2"/>
        <v>341</v>
      </c>
      <c r="F15" s="297">
        <f t="shared" si="2"/>
        <v>120</v>
      </c>
      <c r="G15" s="297">
        <f t="shared" si="2"/>
        <v>0</v>
      </c>
      <c r="H15" s="297">
        <f t="shared" si="2"/>
        <v>835</v>
      </c>
      <c r="I15" s="297">
        <f t="shared" si="2"/>
        <v>869</v>
      </c>
      <c r="J15" s="297">
        <f t="shared" si="2"/>
        <v>0</v>
      </c>
      <c r="K15" s="297">
        <f t="shared" si="2"/>
        <v>0</v>
      </c>
      <c r="L15" s="291">
        <f t="shared" si="1"/>
        <v>4213</v>
      </c>
      <c r="M15" s="297">
        <f t="shared" si="2"/>
        <v>35</v>
      </c>
      <c r="N15" s="294"/>
      <c r="O15" s="247"/>
      <c r="P15" s="247"/>
      <c r="Q15" s="247"/>
      <c r="R15" s="247"/>
      <c r="S15" s="247"/>
      <c r="T15" s="247"/>
      <c r="U15" s="247"/>
      <c r="V15" s="247"/>
      <c r="W15" s="247"/>
    </row>
    <row r="16" spans="1:20" ht="12.75" customHeight="1">
      <c r="A16" s="288" t="s">
        <v>503</v>
      </c>
      <c r="B16" s="298" t="s">
        <v>504</v>
      </c>
      <c r="C16" s="299"/>
      <c r="D16" s="300"/>
      <c r="E16" s="300"/>
      <c r="F16" s="300"/>
      <c r="G16" s="300"/>
      <c r="H16" s="301"/>
      <c r="I16" s="302"/>
      <c r="J16" s="303">
        <f>+'справка _1_БАЛАНС'!G32</f>
        <v>-19</v>
      </c>
      <c r="K16" s="290"/>
      <c r="L16" s="291">
        <f t="shared" si="1"/>
        <v>-19</v>
      </c>
      <c r="M16" s="290">
        <v>-33</v>
      </c>
      <c r="N16" s="294"/>
      <c r="O16" s="247"/>
      <c r="P16" s="247"/>
      <c r="Q16" s="247"/>
      <c r="R16" s="247"/>
      <c r="S16" s="247"/>
      <c r="T16" s="247"/>
    </row>
    <row r="17" spans="1:23" ht="12.75" customHeight="1">
      <c r="A17" s="295" t="s">
        <v>505</v>
      </c>
      <c r="B17" s="285" t="s">
        <v>506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14" ht="12" customHeight="1">
      <c r="A18" s="305" t="s">
        <v>507</v>
      </c>
      <c r="B18" s="306" t="s">
        <v>508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509</v>
      </c>
      <c r="B19" s="306" t="s">
        <v>510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511</v>
      </c>
      <c r="B20" s="285" t="s">
        <v>512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513</v>
      </c>
      <c r="B21" s="285" t="s">
        <v>514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-5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-5</v>
      </c>
      <c r="M21" s="293">
        <f t="shared" si="4"/>
        <v>0</v>
      </c>
      <c r="N21" s="294"/>
      <c r="O21" s="247"/>
      <c r="P21" s="247"/>
      <c r="Q21" s="247"/>
      <c r="R21" s="247"/>
      <c r="S21" s="247"/>
      <c r="T21" s="247"/>
      <c r="U21" s="247"/>
      <c r="V21" s="247"/>
      <c r="W21" s="247"/>
    </row>
    <row r="22" spans="1:14" ht="12">
      <c r="A22" s="295" t="s">
        <v>515</v>
      </c>
      <c r="B22" s="285" t="s">
        <v>516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517</v>
      </c>
      <c r="B23" s="285" t="s">
        <v>518</v>
      </c>
      <c r="C23" s="307"/>
      <c r="D23" s="307"/>
      <c r="E23" s="307">
        <v>5</v>
      </c>
      <c r="F23" s="307"/>
      <c r="G23" s="307"/>
      <c r="H23" s="307"/>
      <c r="I23" s="307"/>
      <c r="J23" s="307"/>
      <c r="K23" s="307"/>
      <c r="L23" s="291">
        <f t="shared" si="1"/>
        <v>5</v>
      </c>
      <c r="M23" s="307"/>
      <c r="N23" s="296"/>
    </row>
    <row r="24" spans="1:23" ht="22.5" customHeight="1">
      <c r="A24" s="295" t="s">
        <v>519</v>
      </c>
      <c r="B24" s="285" t="s">
        <v>520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47"/>
      <c r="P24" s="247"/>
      <c r="Q24" s="247"/>
      <c r="R24" s="247"/>
      <c r="S24" s="247"/>
      <c r="T24" s="247"/>
      <c r="U24" s="247"/>
      <c r="V24" s="247"/>
      <c r="W24" s="247"/>
    </row>
    <row r="25" spans="1:14" ht="12">
      <c r="A25" s="295" t="s">
        <v>515</v>
      </c>
      <c r="B25" s="285" t="s">
        <v>521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517</v>
      </c>
      <c r="B26" s="285" t="s">
        <v>522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523</v>
      </c>
      <c r="B27" s="285" t="s">
        <v>524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525</v>
      </c>
      <c r="B28" s="285" t="s">
        <v>526</v>
      </c>
      <c r="C28" s="290">
        <v>228</v>
      </c>
      <c r="D28" s="290">
        <v>2539</v>
      </c>
      <c r="E28" s="290"/>
      <c r="F28" s="290"/>
      <c r="G28" s="290"/>
      <c r="H28" s="290"/>
      <c r="I28" s="290">
        <v>35</v>
      </c>
      <c r="J28" s="290">
        <v>-10</v>
      </c>
      <c r="K28" s="290"/>
      <c r="L28" s="291">
        <f t="shared" si="1"/>
        <v>2792</v>
      </c>
      <c r="M28" s="290"/>
      <c r="N28" s="296"/>
    </row>
    <row r="29" spans="1:23" ht="14.25" customHeight="1">
      <c r="A29" s="288" t="s">
        <v>527</v>
      </c>
      <c r="B29" s="283" t="s">
        <v>528</v>
      </c>
      <c r="C29" s="293">
        <f>C17+C20+C21+C24+C28+C27+C15+C16</f>
        <v>1427</v>
      </c>
      <c r="D29" s="293">
        <f aca="true" t="shared" si="6" ref="D29:M29">D17+D20+D21+D24+D28+D27+D15+D16</f>
        <v>3388</v>
      </c>
      <c r="E29" s="293">
        <f t="shared" si="6"/>
        <v>336</v>
      </c>
      <c r="F29" s="293">
        <f t="shared" si="6"/>
        <v>120</v>
      </c>
      <c r="G29" s="293">
        <f t="shared" si="6"/>
        <v>0</v>
      </c>
      <c r="H29" s="293">
        <f t="shared" si="6"/>
        <v>835</v>
      </c>
      <c r="I29" s="293">
        <f t="shared" si="6"/>
        <v>904</v>
      </c>
      <c r="J29" s="293">
        <f t="shared" si="6"/>
        <v>-29</v>
      </c>
      <c r="K29" s="293">
        <f t="shared" si="6"/>
        <v>0</v>
      </c>
      <c r="L29" s="291">
        <f t="shared" si="1"/>
        <v>6981</v>
      </c>
      <c r="M29" s="293">
        <f t="shared" si="6"/>
        <v>2</v>
      </c>
      <c r="N29" s="292"/>
      <c r="O29" s="247"/>
      <c r="P29" s="247"/>
      <c r="Q29" s="247"/>
      <c r="R29" s="247"/>
      <c r="S29" s="247"/>
      <c r="T29" s="247"/>
      <c r="U29" s="247"/>
      <c r="V29" s="247"/>
      <c r="W29" s="247"/>
    </row>
    <row r="30" spans="1:14" ht="23.25" customHeight="1">
      <c r="A30" s="295" t="s">
        <v>529</v>
      </c>
      <c r="B30" s="285" t="s">
        <v>530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531</v>
      </c>
      <c r="B31" s="285" t="s">
        <v>532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533</v>
      </c>
      <c r="B32" s="283" t="s">
        <v>534</v>
      </c>
      <c r="C32" s="293">
        <f aca="true" t="shared" si="7" ref="C32:K32">C29+C30+C31</f>
        <v>1427</v>
      </c>
      <c r="D32" s="293">
        <f t="shared" si="7"/>
        <v>3388</v>
      </c>
      <c r="E32" s="293">
        <f t="shared" si="7"/>
        <v>336</v>
      </c>
      <c r="F32" s="293">
        <f t="shared" si="7"/>
        <v>120</v>
      </c>
      <c r="G32" s="293">
        <f t="shared" si="7"/>
        <v>0</v>
      </c>
      <c r="H32" s="293">
        <f t="shared" si="7"/>
        <v>835</v>
      </c>
      <c r="I32" s="293">
        <f t="shared" si="7"/>
        <v>904</v>
      </c>
      <c r="J32" s="293">
        <f t="shared" si="7"/>
        <v>-29</v>
      </c>
      <c r="K32" s="293">
        <f t="shared" si="7"/>
        <v>0</v>
      </c>
      <c r="L32" s="291">
        <f t="shared" si="1"/>
        <v>6981</v>
      </c>
      <c r="M32" s="293">
        <f>M29+M30+M31</f>
        <v>2</v>
      </c>
      <c r="N32" s="294"/>
      <c r="O32" s="247"/>
      <c r="P32" s="247"/>
      <c r="Q32" s="247"/>
      <c r="R32" s="247"/>
      <c r="S32" s="247"/>
      <c r="T32" s="247"/>
      <c r="U32" s="247"/>
      <c r="V32" s="247"/>
      <c r="W32" s="247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312" t="s">
        <v>535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3.5" customHeight="1">
      <c r="A38" s="115" t="s">
        <v>277</v>
      </c>
      <c r="B38" s="313"/>
      <c r="C38" s="314"/>
      <c r="D38" s="315" t="s">
        <v>392</v>
      </c>
      <c r="E38" s="315"/>
      <c r="F38" s="315" t="s">
        <v>393</v>
      </c>
      <c r="G38" s="315"/>
      <c r="H38" s="315"/>
      <c r="I38" s="315"/>
      <c r="J38" s="316" t="s">
        <v>536</v>
      </c>
      <c r="K38" s="314"/>
      <c r="L38" s="315" t="s">
        <v>395</v>
      </c>
      <c r="M38" s="315"/>
      <c r="N38" s="296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90" zoomScaleNormal="90" workbookViewId="0" topLeftCell="A1">
      <pane ySplit="65535" topLeftCell="A1" activePane="topLeft" state="split"/>
      <selection pane="topLeft" activeCell="B48" sqref="B48"/>
      <selection pane="bottomLeft" activeCell="A1" sqref="A1"/>
    </sheetView>
  </sheetViews>
  <sheetFormatPr defaultColWidth="11.00390625" defaultRowHeight="12.75"/>
  <cols>
    <col min="1" max="1" width="4.125" style="317" customWidth="1"/>
    <col min="2" max="2" width="31.00390625" style="317" customWidth="1"/>
    <col min="3" max="3" width="9.25390625" style="317" customWidth="1"/>
    <col min="4" max="6" width="9.375" style="317" customWidth="1"/>
    <col min="7" max="7" width="8.875" style="317" customWidth="1"/>
    <col min="8" max="8" width="15.00390625" style="317" customWidth="1"/>
    <col min="9" max="9" width="11.00390625" style="317" customWidth="1"/>
    <col min="10" max="10" width="12.375" style="317" customWidth="1"/>
    <col min="11" max="11" width="9.25390625" style="317" customWidth="1"/>
    <col min="12" max="12" width="10.75390625" style="317" customWidth="1"/>
    <col min="13" max="13" width="9.75390625" style="317" customWidth="1"/>
    <col min="14" max="14" width="8.375" style="317" customWidth="1"/>
    <col min="15" max="15" width="13.875" style="317" customWidth="1"/>
    <col min="16" max="16" width="12.125" style="317" customWidth="1"/>
    <col min="17" max="17" width="13.125" style="317" customWidth="1"/>
    <col min="18" max="18" width="11.25390625" style="317" customWidth="1"/>
    <col min="19" max="16384" width="10.75390625" style="317" customWidth="1"/>
  </cols>
  <sheetData>
    <row r="1" spans="1:18" ht="12" customHeight="1">
      <c r="A1" s="318"/>
      <c r="B1" s="319" t="s">
        <v>537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8"/>
      <c r="N1" s="318"/>
      <c r="O1" s="318"/>
      <c r="P1" s="318"/>
      <c r="Q1" s="318"/>
      <c r="R1" s="318"/>
    </row>
    <row r="2" spans="1:18" ht="16.5" customHeight="1">
      <c r="A2" s="320" t="s">
        <v>397</v>
      </c>
      <c r="B2" s="320"/>
      <c r="C2" s="321" t="str">
        <f>'справка _1_БАЛАНС'!E3</f>
        <v>Инвестор.бг АД</v>
      </c>
      <c r="D2" s="321"/>
      <c r="E2" s="321"/>
      <c r="F2" s="321"/>
      <c r="G2" s="321"/>
      <c r="H2" s="321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26"/>
    </row>
    <row r="3" spans="1:18" ht="15" customHeight="1">
      <c r="A3" s="320" t="s">
        <v>7</v>
      </c>
      <c r="B3" s="320"/>
      <c r="C3" s="325" t="str">
        <f>'справка _1_БАЛАНС'!E5</f>
        <v>четвърто тримесечие 2011</v>
      </c>
      <c r="D3" s="325"/>
      <c r="E3" s="325"/>
      <c r="F3" s="326"/>
      <c r="G3" s="326"/>
      <c r="H3" s="326"/>
      <c r="I3" s="326"/>
      <c r="J3" s="326"/>
      <c r="K3" s="326"/>
      <c r="L3" s="326"/>
      <c r="M3" s="327" t="s">
        <v>6</v>
      </c>
      <c r="N3" s="327"/>
      <c r="O3" s="324">
        <f>'справка _1_БАЛАНС'!H4</f>
        <v>1059</v>
      </c>
      <c r="P3" s="328"/>
      <c r="Q3" s="328"/>
      <c r="R3" s="128"/>
    </row>
    <row r="4" spans="1:18" ht="12">
      <c r="A4" s="329" t="s">
        <v>538</v>
      </c>
      <c r="B4" s="330"/>
      <c r="C4" s="330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31"/>
      <c r="R4" s="331" t="s">
        <v>539</v>
      </c>
    </row>
    <row r="5" spans="1:18" s="334" customFormat="1" ht="30.75" customHeight="1">
      <c r="A5" s="332" t="s">
        <v>477</v>
      </c>
      <c r="B5" s="332"/>
      <c r="C5" s="333" t="s">
        <v>11</v>
      </c>
      <c r="D5" s="332" t="s">
        <v>540</v>
      </c>
      <c r="E5" s="332"/>
      <c r="F5" s="332"/>
      <c r="G5" s="332"/>
      <c r="H5" s="332" t="s">
        <v>541</v>
      </c>
      <c r="I5" s="332"/>
      <c r="J5" s="332" t="s">
        <v>542</v>
      </c>
      <c r="K5" s="332" t="s">
        <v>543</v>
      </c>
      <c r="L5" s="332"/>
      <c r="M5" s="332"/>
      <c r="N5" s="332"/>
      <c r="O5" s="332" t="s">
        <v>541</v>
      </c>
      <c r="P5" s="332"/>
      <c r="Q5" s="332" t="s">
        <v>544</v>
      </c>
      <c r="R5" s="332" t="s">
        <v>545</v>
      </c>
    </row>
    <row r="6" spans="1:18" s="334" customFormat="1" ht="48">
      <c r="A6" s="332"/>
      <c r="B6" s="332"/>
      <c r="C6" s="333"/>
      <c r="D6" s="332" t="s">
        <v>546</v>
      </c>
      <c r="E6" s="332" t="s">
        <v>547</v>
      </c>
      <c r="F6" s="332" t="s">
        <v>548</v>
      </c>
      <c r="G6" s="332" t="s">
        <v>549</v>
      </c>
      <c r="H6" s="332" t="s">
        <v>550</v>
      </c>
      <c r="I6" s="332" t="s">
        <v>551</v>
      </c>
      <c r="J6" s="332"/>
      <c r="K6" s="332" t="s">
        <v>546</v>
      </c>
      <c r="L6" s="332" t="s">
        <v>552</v>
      </c>
      <c r="M6" s="332" t="s">
        <v>553</v>
      </c>
      <c r="N6" s="332" t="s">
        <v>554</v>
      </c>
      <c r="O6" s="332" t="s">
        <v>550</v>
      </c>
      <c r="P6" s="332" t="s">
        <v>551</v>
      </c>
      <c r="Q6" s="332"/>
      <c r="R6" s="332"/>
    </row>
    <row r="7" spans="1:18" s="334" customFormat="1" ht="12">
      <c r="A7" s="335" t="s">
        <v>555</v>
      </c>
      <c r="B7" s="335"/>
      <c r="C7" s="335" t="s">
        <v>18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556</v>
      </c>
      <c r="B8" s="337" t="s">
        <v>557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558</v>
      </c>
      <c r="B9" s="340" t="s">
        <v>559</v>
      </c>
      <c r="C9" s="341" t="s">
        <v>560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561</v>
      </c>
      <c r="B10" s="340" t="s">
        <v>562</v>
      </c>
      <c r="C10" s="341" t="s">
        <v>563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564</v>
      </c>
      <c r="B11" s="340" t="s">
        <v>565</v>
      </c>
      <c r="C11" s="341" t="s">
        <v>566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567</v>
      </c>
      <c r="B12" s="340" t="s">
        <v>568</v>
      </c>
      <c r="C12" s="341" t="s">
        <v>569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570</v>
      </c>
      <c r="B13" s="340" t="s">
        <v>571</v>
      </c>
      <c r="C13" s="341" t="s">
        <v>572</v>
      </c>
      <c r="D13" s="342">
        <v>118</v>
      </c>
      <c r="E13" s="342">
        <v>52</v>
      </c>
      <c r="F13" s="342"/>
      <c r="G13" s="343">
        <f t="shared" si="2"/>
        <v>170</v>
      </c>
      <c r="H13" s="344"/>
      <c r="I13" s="344"/>
      <c r="J13" s="343">
        <f t="shared" si="3"/>
        <v>170</v>
      </c>
      <c r="K13" s="344">
        <v>58</v>
      </c>
      <c r="L13" s="344">
        <v>30</v>
      </c>
      <c r="M13" s="344"/>
      <c r="N13" s="343">
        <f t="shared" si="4"/>
        <v>88</v>
      </c>
      <c r="O13" s="344"/>
      <c r="P13" s="344"/>
      <c r="Q13" s="343">
        <f t="shared" si="0"/>
        <v>88</v>
      </c>
      <c r="R13" s="343">
        <f t="shared" si="1"/>
        <v>82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573</v>
      </c>
      <c r="B14" s="340" t="s">
        <v>574</v>
      </c>
      <c r="C14" s="341" t="s">
        <v>575</v>
      </c>
      <c r="D14" s="342">
        <v>202</v>
      </c>
      <c r="E14" s="342">
        <v>26</v>
      </c>
      <c r="F14" s="342"/>
      <c r="G14" s="343">
        <f t="shared" si="2"/>
        <v>228</v>
      </c>
      <c r="H14" s="344"/>
      <c r="I14" s="344"/>
      <c r="J14" s="343">
        <f t="shared" si="3"/>
        <v>228</v>
      </c>
      <c r="K14" s="344">
        <v>82</v>
      </c>
      <c r="L14" s="344">
        <v>50</v>
      </c>
      <c r="M14" s="344"/>
      <c r="N14" s="343">
        <f t="shared" si="4"/>
        <v>132</v>
      </c>
      <c r="O14" s="344"/>
      <c r="P14" s="344"/>
      <c r="Q14" s="343">
        <f t="shared" si="0"/>
        <v>132</v>
      </c>
      <c r="R14" s="343">
        <f t="shared" si="1"/>
        <v>96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576</v>
      </c>
      <c r="B15" s="347" t="s">
        <v>577</v>
      </c>
      <c r="C15" s="348" t="s">
        <v>578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579</v>
      </c>
      <c r="B16" s="353" t="s">
        <v>580</v>
      </c>
      <c r="C16" s="341" t="s">
        <v>581</v>
      </c>
      <c r="D16" s="342">
        <v>253</v>
      </c>
      <c r="E16" s="342">
        <v>57</v>
      </c>
      <c r="F16" s="342">
        <v>16</v>
      </c>
      <c r="G16" s="343">
        <f t="shared" si="2"/>
        <v>294</v>
      </c>
      <c r="H16" s="344"/>
      <c r="I16" s="344"/>
      <c r="J16" s="343">
        <f t="shared" si="3"/>
        <v>294</v>
      </c>
      <c r="K16" s="344">
        <v>195</v>
      </c>
      <c r="L16" s="344">
        <v>40</v>
      </c>
      <c r="M16" s="344">
        <v>16</v>
      </c>
      <c r="N16" s="343">
        <f t="shared" si="4"/>
        <v>219</v>
      </c>
      <c r="O16" s="344"/>
      <c r="P16" s="344"/>
      <c r="Q16" s="343">
        <f aca="true" t="shared" si="5" ref="Q16:Q25">N16+O16-P16</f>
        <v>219</v>
      </c>
      <c r="R16" s="343">
        <f aca="true" t="shared" si="6" ref="R16:R25">J16-Q16</f>
        <v>75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582</v>
      </c>
      <c r="C17" s="355" t="s">
        <v>583</v>
      </c>
      <c r="D17" s="356">
        <f>SUM(D9:D16)</f>
        <v>573</v>
      </c>
      <c r="E17" s="356">
        <f>SUM(E9:E16)</f>
        <v>135</v>
      </c>
      <c r="F17" s="356">
        <f>SUM(F9:F16)</f>
        <v>16</v>
      </c>
      <c r="G17" s="343">
        <f t="shared" si="2"/>
        <v>692</v>
      </c>
      <c r="H17" s="357">
        <f>SUM(H9:H16)</f>
        <v>0</v>
      </c>
      <c r="I17" s="357">
        <f>SUM(I9:I16)</f>
        <v>0</v>
      </c>
      <c r="J17" s="343">
        <f t="shared" si="3"/>
        <v>692</v>
      </c>
      <c r="K17" s="357">
        <f>SUM(K9:K16)</f>
        <v>335</v>
      </c>
      <c r="L17" s="357">
        <f>SUM(L9:L16)</f>
        <v>120</v>
      </c>
      <c r="M17" s="357">
        <f>SUM(M9:M16)</f>
        <v>16</v>
      </c>
      <c r="N17" s="343">
        <f t="shared" si="4"/>
        <v>439</v>
      </c>
      <c r="O17" s="357">
        <f>SUM(O9:O16)</f>
        <v>0</v>
      </c>
      <c r="P17" s="357">
        <f>SUM(P9:P16)</f>
        <v>0</v>
      </c>
      <c r="Q17" s="343">
        <f t="shared" si="5"/>
        <v>439</v>
      </c>
      <c r="R17" s="343">
        <f t="shared" si="6"/>
        <v>253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584</v>
      </c>
      <c r="B18" s="359" t="s">
        <v>585</v>
      </c>
      <c r="C18" s="355" t="s">
        <v>586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587</v>
      </c>
      <c r="B19" s="359" t="s">
        <v>588</v>
      </c>
      <c r="C19" s="355" t="s">
        <v>589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590</v>
      </c>
      <c r="B20" s="337" t="s">
        <v>591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558</v>
      </c>
      <c r="B21" s="340" t="s">
        <v>592</v>
      </c>
      <c r="C21" s="341" t="s">
        <v>593</v>
      </c>
      <c r="D21" s="342">
        <v>3275</v>
      </c>
      <c r="E21" s="342">
        <v>842</v>
      </c>
      <c r="F21" s="342"/>
      <c r="G21" s="343">
        <f t="shared" si="2"/>
        <v>4117</v>
      </c>
      <c r="H21" s="344"/>
      <c r="I21" s="344">
        <v>5</v>
      </c>
      <c r="J21" s="343">
        <f t="shared" si="3"/>
        <v>4112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4112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561</v>
      </c>
      <c r="B22" s="340" t="s">
        <v>594</v>
      </c>
      <c r="C22" s="341" t="s">
        <v>595</v>
      </c>
      <c r="D22" s="342">
        <v>413</v>
      </c>
      <c r="E22" s="342">
        <v>41</v>
      </c>
      <c r="F22" s="342"/>
      <c r="G22" s="343">
        <f t="shared" si="2"/>
        <v>454</v>
      </c>
      <c r="H22" s="344"/>
      <c r="I22" s="344"/>
      <c r="J22" s="343">
        <f t="shared" si="3"/>
        <v>454</v>
      </c>
      <c r="K22" s="344">
        <v>197</v>
      </c>
      <c r="L22" s="344">
        <v>71</v>
      </c>
      <c r="M22" s="344"/>
      <c r="N22" s="343">
        <f t="shared" si="4"/>
        <v>268</v>
      </c>
      <c r="O22" s="344"/>
      <c r="P22" s="344"/>
      <c r="Q22" s="343">
        <f t="shared" si="5"/>
        <v>268</v>
      </c>
      <c r="R22" s="343">
        <f t="shared" si="6"/>
        <v>186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564</v>
      </c>
      <c r="B23" s="347" t="s">
        <v>596</v>
      </c>
      <c r="C23" s="341" t="s">
        <v>597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567</v>
      </c>
      <c r="B24" s="365" t="s">
        <v>580</v>
      </c>
      <c r="C24" s="341" t="s">
        <v>598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599</v>
      </c>
      <c r="C25" s="366" t="s">
        <v>600</v>
      </c>
      <c r="D25" s="367">
        <f>SUM(D21:D24)</f>
        <v>3688</v>
      </c>
      <c r="E25" s="367">
        <f aca="true" t="shared" si="7" ref="E25:P25">SUM(E21:E24)</f>
        <v>883</v>
      </c>
      <c r="F25" s="367">
        <f t="shared" si="7"/>
        <v>0</v>
      </c>
      <c r="G25" s="368">
        <f t="shared" si="2"/>
        <v>4571</v>
      </c>
      <c r="H25" s="369">
        <f t="shared" si="7"/>
        <v>0</v>
      </c>
      <c r="I25" s="369">
        <f t="shared" si="7"/>
        <v>5</v>
      </c>
      <c r="J25" s="368">
        <f t="shared" si="3"/>
        <v>4566</v>
      </c>
      <c r="K25" s="369">
        <f t="shared" si="7"/>
        <v>197</v>
      </c>
      <c r="L25" s="369">
        <f t="shared" si="7"/>
        <v>71</v>
      </c>
      <c r="M25" s="369">
        <f t="shared" si="7"/>
        <v>0</v>
      </c>
      <c r="N25" s="368">
        <f t="shared" si="4"/>
        <v>268</v>
      </c>
      <c r="O25" s="369">
        <f t="shared" si="7"/>
        <v>0</v>
      </c>
      <c r="P25" s="369">
        <f t="shared" si="7"/>
        <v>0</v>
      </c>
      <c r="Q25" s="368">
        <f t="shared" si="5"/>
        <v>268</v>
      </c>
      <c r="R25" s="368">
        <f t="shared" si="6"/>
        <v>4298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601</v>
      </c>
      <c r="B26" s="370" t="s">
        <v>602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558</v>
      </c>
      <c r="B27" s="376" t="s">
        <v>603</v>
      </c>
      <c r="C27" s="377" t="s">
        <v>604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110</v>
      </c>
      <c r="C28" s="341" t="s">
        <v>605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112</v>
      </c>
      <c r="C29" s="341" t="s">
        <v>606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116</v>
      </c>
      <c r="C30" s="341" t="s">
        <v>607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118</v>
      </c>
      <c r="C31" s="341" t="s">
        <v>608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561</v>
      </c>
      <c r="B32" s="376" t="s">
        <v>609</v>
      </c>
      <c r="C32" s="341" t="s">
        <v>610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124</v>
      </c>
      <c r="C33" s="341" t="s">
        <v>611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612</v>
      </c>
      <c r="C34" s="341" t="s">
        <v>613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614</v>
      </c>
      <c r="C35" s="341" t="s">
        <v>615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616</v>
      </c>
      <c r="C36" s="341" t="s">
        <v>617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564</v>
      </c>
      <c r="B37" s="383" t="s">
        <v>580</v>
      </c>
      <c r="C37" s="341" t="s">
        <v>618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619</v>
      </c>
      <c r="C38" s="355" t="s">
        <v>620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621</v>
      </c>
      <c r="B39" s="358" t="s">
        <v>622</v>
      </c>
      <c r="C39" s="355" t="s">
        <v>623</v>
      </c>
      <c r="D39" s="384">
        <v>72</v>
      </c>
      <c r="E39" s="384">
        <v>367</v>
      </c>
      <c r="F39" s="384"/>
      <c r="G39" s="343">
        <f t="shared" si="2"/>
        <v>439</v>
      </c>
      <c r="H39" s="384"/>
      <c r="I39" s="384"/>
      <c r="J39" s="343">
        <f t="shared" si="3"/>
        <v>439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439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624</v>
      </c>
      <c r="C40" s="333" t="s">
        <v>625</v>
      </c>
      <c r="D40" s="387">
        <f>D17+D18+D19+D25+D38+D39</f>
        <v>4333</v>
      </c>
      <c r="E40" s="387">
        <f>E17+E18+E19+E25+E38+E39</f>
        <v>1385</v>
      </c>
      <c r="F40" s="387">
        <f aca="true" t="shared" si="13" ref="F40:R40">F17+F18+F19+F25+F38+F39</f>
        <v>16</v>
      </c>
      <c r="G40" s="387">
        <f t="shared" si="13"/>
        <v>5702</v>
      </c>
      <c r="H40" s="387">
        <f t="shared" si="13"/>
        <v>0</v>
      </c>
      <c r="I40" s="387">
        <f t="shared" si="13"/>
        <v>5</v>
      </c>
      <c r="J40" s="387">
        <f t="shared" si="13"/>
        <v>5697</v>
      </c>
      <c r="K40" s="387">
        <f t="shared" si="13"/>
        <v>532</v>
      </c>
      <c r="L40" s="387">
        <f t="shared" si="13"/>
        <v>191</v>
      </c>
      <c r="M40" s="387">
        <f t="shared" si="13"/>
        <v>16</v>
      </c>
      <c r="N40" s="387">
        <f t="shared" si="13"/>
        <v>707</v>
      </c>
      <c r="O40" s="387">
        <f t="shared" si="13"/>
        <v>0</v>
      </c>
      <c r="P40" s="387">
        <f t="shared" si="13"/>
        <v>0</v>
      </c>
      <c r="Q40" s="387">
        <f t="shared" si="13"/>
        <v>707</v>
      </c>
      <c r="R40" s="387">
        <f t="shared" si="13"/>
        <v>4990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626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 customHeight="1">
      <c r="A44" s="388"/>
      <c r="B44" s="115" t="s">
        <v>277</v>
      </c>
      <c r="C44" s="393"/>
      <c r="D44" s="394"/>
      <c r="E44" s="394"/>
      <c r="F44" s="394"/>
      <c r="G44" s="388"/>
      <c r="H44" s="395" t="s">
        <v>627</v>
      </c>
      <c r="I44" s="395"/>
      <c r="J44" s="395"/>
      <c r="K44" s="396"/>
      <c r="L44" s="396"/>
      <c r="M44" s="396"/>
      <c r="N44" s="396"/>
      <c r="O44" s="397" t="s">
        <v>279</v>
      </c>
      <c r="P44" s="397"/>
      <c r="Q44" s="397"/>
      <c r="R44" s="397"/>
    </row>
  </sheetData>
  <sheetProtection sheet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0" zoomScaleNormal="90" workbookViewId="0" topLeftCell="A1">
      <pane ySplit="65535" topLeftCell="A1" activePane="topLeft" state="split"/>
      <selection pane="topLeft" activeCell="AC19" sqref="AC19"/>
      <selection pane="bottomLeft" activeCell="A1" sqref="A1"/>
    </sheetView>
  </sheetViews>
  <sheetFormatPr defaultColWidth="11.00390625" defaultRowHeight="12.75"/>
  <cols>
    <col min="1" max="1" width="39.125" style="317" customWidth="1"/>
    <col min="2" max="2" width="10.375" style="398" customWidth="1"/>
    <col min="3" max="3" width="22.75390625" style="317" customWidth="1"/>
    <col min="4" max="4" width="21.25390625" style="317" customWidth="1"/>
    <col min="5" max="5" width="13.125" style="317" customWidth="1"/>
    <col min="6" max="6" width="14.875" style="317" customWidth="1"/>
    <col min="7" max="26" width="0" style="317" hidden="1" customWidth="1"/>
    <col min="27" max="16384" width="10.75390625" style="317" customWidth="1"/>
  </cols>
  <sheetData>
    <row r="1" spans="1:6" ht="24" customHeight="1">
      <c r="A1" s="399" t="s">
        <v>628</v>
      </c>
      <c r="B1" s="399"/>
      <c r="C1" s="399"/>
      <c r="D1" s="399"/>
      <c r="E1" s="399"/>
      <c r="F1" s="400"/>
    </row>
    <row r="2" spans="1:6" ht="12">
      <c r="A2" s="401"/>
      <c r="B2" s="402"/>
      <c r="C2" s="403"/>
      <c r="D2" s="345"/>
      <c r="E2" s="404"/>
      <c r="F2" s="405"/>
    </row>
    <row r="3" spans="1:15" ht="13.5" customHeight="1">
      <c r="A3" s="406" t="s">
        <v>397</v>
      </c>
      <c r="B3" s="407" t="str">
        <f>'справка _1_БАЛАНС'!E3</f>
        <v>Инвестор.бг АД</v>
      </c>
      <c r="C3" s="407"/>
      <c r="D3" s="126" t="s">
        <v>3</v>
      </c>
      <c r="E3" s="345">
        <f>'справка _1_БАЛАНС'!H3</f>
        <v>130277328</v>
      </c>
      <c r="F3" s="408"/>
      <c r="G3" s="409"/>
      <c r="H3" s="409"/>
      <c r="I3" s="409"/>
      <c r="J3" s="409"/>
      <c r="K3" s="409"/>
      <c r="L3" s="409"/>
      <c r="M3" s="409"/>
      <c r="N3" s="409"/>
      <c r="O3" s="409"/>
    </row>
    <row r="4" spans="1:15" ht="15" customHeight="1">
      <c r="A4" s="410" t="s">
        <v>7</v>
      </c>
      <c r="B4" s="411" t="str">
        <f>'справка _1_БАЛАНС'!E5</f>
        <v>четвърто тримесечие 2011</v>
      </c>
      <c r="C4" s="411"/>
      <c r="D4" s="128" t="s">
        <v>6</v>
      </c>
      <c r="E4" s="345">
        <f>'справка _1_БАЛАНС'!H4</f>
        <v>1059</v>
      </c>
      <c r="F4" s="412"/>
      <c r="G4" s="413"/>
      <c r="H4" s="413"/>
      <c r="I4" s="413"/>
      <c r="J4" s="413"/>
      <c r="K4" s="413"/>
      <c r="L4" s="413"/>
      <c r="M4" s="413"/>
      <c r="N4" s="413"/>
      <c r="O4" s="413"/>
    </row>
    <row r="5" spans="1:5" ht="12.75" customHeight="1">
      <c r="A5" s="414" t="s">
        <v>629</v>
      </c>
      <c r="B5" s="415"/>
      <c r="C5" s="416"/>
      <c r="D5" s="345"/>
      <c r="E5" s="417" t="s">
        <v>630</v>
      </c>
    </row>
    <row r="6" spans="1:14" s="334" customFormat="1" ht="12" customHeight="1">
      <c r="A6" s="418" t="s">
        <v>477</v>
      </c>
      <c r="B6" s="419" t="s">
        <v>11</v>
      </c>
      <c r="C6" s="420" t="s">
        <v>631</v>
      </c>
      <c r="D6" s="421" t="s">
        <v>632</v>
      </c>
      <c r="E6" s="421"/>
      <c r="F6" s="422"/>
      <c r="G6" s="423"/>
      <c r="H6" s="423"/>
      <c r="I6" s="423"/>
      <c r="J6" s="423"/>
      <c r="K6" s="423"/>
      <c r="L6" s="423"/>
      <c r="M6" s="423"/>
      <c r="N6" s="423"/>
    </row>
    <row r="7" spans="1:15" s="334" customFormat="1" ht="13.5">
      <c r="A7" s="418"/>
      <c r="B7" s="424"/>
      <c r="C7" s="420"/>
      <c r="D7" s="425" t="s">
        <v>633</v>
      </c>
      <c r="E7" s="426" t="s">
        <v>634</v>
      </c>
      <c r="F7" s="422"/>
      <c r="G7" s="423"/>
      <c r="H7" s="423"/>
      <c r="I7" s="423"/>
      <c r="J7" s="423"/>
      <c r="K7" s="423"/>
      <c r="L7" s="423"/>
      <c r="M7" s="423"/>
      <c r="N7" s="423"/>
      <c r="O7" s="423"/>
    </row>
    <row r="8" spans="1:15" s="334" customFormat="1" ht="12">
      <c r="A8" s="421" t="s">
        <v>17</v>
      </c>
      <c r="B8" s="424" t="s">
        <v>18</v>
      </c>
      <c r="C8" s="421">
        <v>1</v>
      </c>
      <c r="D8" s="421">
        <v>2</v>
      </c>
      <c r="E8" s="421">
        <v>3</v>
      </c>
      <c r="F8" s="422"/>
      <c r="G8" s="423"/>
      <c r="H8" s="423"/>
      <c r="I8" s="423"/>
      <c r="J8" s="423"/>
      <c r="K8" s="423"/>
      <c r="L8" s="423"/>
      <c r="M8" s="423"/>
      <c r="N8" s="423"/>
      <c r="O8" s="423"/>
    </row>
    <row r="9" spans="1:6" ht="12">
      <c r="A9" s="427" t="s">
        <v>635</v>
      </c>
      <c r="B9" s="428" t="s">
        <v>636</v>
      </c>
      <c r="C9" s="429"/>
      <c r="D9" s="429"/>
      <c r="E9" s="430">
        <f>C9-D9</f>
        <v>0</v>
      </c>
      <c r="F9" s="431"/>
    </row>
    <row r="10" spans="1:6" ht="12">
      <c r="A10" s="427" t="s">
        <v>637</v>
      </c>
      <c r="B10" s="432"/>
      <c r="C10" s="433"/>
      <c r="D10" s="433"/>
      <c r="E10" s="430"/>
      <c r="F10" s="431"/>
    </row>
    <row r="11" spans="1:15" ht="12">
      <c r="A11" s="434" t="s">
        <v>638</v>
      </c>
      <c r="B11" s="435" t="s">
        <v>639</v>
      </c>
      <c r="C11" s="436">
        <f>SUM(C12:C14)</f>
        <v>0</v>
      </c>
      <c r="D11" s="436">
        <f>SUM(D12:D14)</f>
        <v>0</v>
      </c>
      <c r="E11" s="430">
        <f>SUM(E12:E14)</f>
        <v>0</v>
      </c>
      <c r="F11" s="431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7" t="s">
        <v>640</v>
      </c>
      <c r="B12" s="435" t="s">
        <v>641</v>
      </c>
      <c r="C12" s="429"/>
      <c r="D12" s="429"/>
      <c r="E12" s="430">
        <f aca="true" t="shared" si="0" ref="E12:E42">C12-D12</f>
        <v>0</v>
      </c>
      <c r="F12" s="431"/>
    </row>
    <row r="13" spans="1:6" ht="13.5">
      <c r="A13" s="437" t="s">
        <v>642</v>
      </c>
      <c r="B13" s="435" t="s">
        <v>643</v>
      </c>
      <c r="C13" s="429"/>
      <c r="D13" s="429"/>
      <c r="E13" s="430">
        <f t="shared" si="0"/>
        <v>0</v>
      </c>
      <c r="F13" s="431"/>
    </row>
    <row r="14" spans="1:6" ht="13.5">
      <c r="A14" s="437" t="s">
        <v>644</v>
      </c>
      <c r="B14" s="435" t="s">
        <v>645</v>
      </c>
      <c r="C14" s="429"/>
      <c r="D14" s="429"/>
      <c r="E14" s="430">
        <f t="shared" si="0"/>
        <v>0</v>
      </c>
      <c r="F14" s="431"/>
    </row>
    <row r="15" spans="1:6" ht="12">
      <c r="A15" s="434" t="s">
        <v>646</v>
      </c>
      <c r="B15" s="435" t="s">
        <v>647</v>
      </c>
      <c r="C15" s="429"/>
      <c r="D15" s="429"/>
      <c r="E15" s="430">
        <f t="shared" si="0"/>
        <v>0</v>
      </c>
      <c r="F15" s="431"/>
    </row>
    <row r="16" spans="1:15" ht="12">
      <c r="A16" s="434" t="s">
        <v>648</v>
      </c>
      <c r="B16" s="435" t="s">
        <v>649</v>
      </c>
      <c r="C16" s="436">
        <f>+C17+C18</f>
        <v>0</v>
      </c>
      <c r="D16" s="436">
        <f>+D17+D18</f>
        <v>0</v>
      </c>
      <c r="E16" s="430">
        <f t="shared" si="0"/>
        <v>0</v>
      </c>
      <c r="F16" s="431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7" t="s">
        <v>650</v>
      </c>
      <c r="B17" s="435" t="s">
        <v>651</v>
      </c>
      <c r="C17" s="429"/>
      <c r="D17" s="429"/>
      <c r="E17" s="430">
        <f t="shared" si="0"/>
        <v>0</v>
      </c>
      <c r="F17" s="431"/>
    </row>
    <row r="18" spans="1:6" ht="13.5">
      <c r="A18" s="437" t="s">
        <v>644</v>
      </c>
      <c r="B18" s="435" t="s">
        <v>652</v>
      </c>
      <c r="C18" s="429"/>
      <c r="D18" s="429"/>
      <c r="E18" s="430">
        <f t="shared" si="0"/>
        <v>0</v>
      </c>
      <c r="F18" s="431"/>
    </row>
    <row r="19" spans="1:15" ht="12">
      <c r="A19" s="438" t="s">
        <v>653</v>
      </c>
      <c r="B19" s="428" t="s">
        <v>654</v>
      </c>
      <c r="C19" s="433">
        <f>C11+C15+C16</f>
        <v>0</v>
      </c>
      <c r="D19" s="433">
        <f>D11+D15+D16</f>
        <v>0</v>
      </c>
      <c r="E19" s="439">
        <f>E11+E15+E16</f>
        <v>0</v>
      </c>
      <c r="F19" s="431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7" t="s">
        <v>655</v>
      </c>
      <c r="B20" s="432"/>
      <c r="C20" s="436"/>
      <c r="D20" s="433"/>
      <c r="E20" s="430">
        <f t="shared" si="0"/>
        <v>0</v>
      </c>
      <c r="F20" s="431"/>
    </row>
    <row r="21" spans="1:6" ht="12">
      <c r="A21" s="434" t="s">
        <v>656</v>
      </c>
      <c r="B21" s="428" t="s">
        <v>657</v>
      </c>
      <c r="C21" s="429">
        <v>7</v>
      </c>
      <c r="D21" s="429">
        <v>7</v>
      </c>
      <c r="E21" s="430">
        <f t="shared" si="0"/>
        <v>0</v>
      </c>
      <c r="F21" s="431"/>
    </row>
    <row r="22" spans="1:6" ht="12">
      <c r="A22" s="434"/>
      <c r="B22" s="432"/>
      <c r="C22" s="436"/>
      <c r="D22" s="433"/>
      <c r="E22" s="430"/>
      <c r="F22" s="431"/>
    </row>
    <row r="23" spans="1:6" ht="12">
      <c r="A23" s="427" t="s">
        <v>658</v>
      </c>
      <c r="B23" s="440"/>
      <c r="C23" s="436"/>
      <c r="D23" s="433"/>
      <c r="E23" s="430"/>
      <c r="F23" s="431"/>
    </row>
    <row r="24" spans="1:15" ht="12">
      <c r="A24" s="434" t="s">
        <v>659</v>
      </c>
      <c r="B24" s="435" t="s">
        <v>660</v>
      </c>
      <c r="C24" s="436">
        <f>SUM(C25:C27)</f>
        <v>0</v>
      </c>
      <c r="D24" s="436">
        <f>SUM(D25:D27)</f>
        <v>0</v>
      </c>
      <c r="E24" s="430">
        <f>SUM(E25:E27)</f>
        <v>0</v>
      </c>
      <c r="F24" s="431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7" t="s">
        <v>661</v>
      </c>
      <c r="B25" s="435" t="s">
        <v>662</v>
      </c>
      <c r="C25" s="429"/>
      <c r="D25" s="429"/>
      <c r="E25" s="430">
        <f t="shared" si="0"/>
        <v>0</v>
      </c>
      <c r="F25" s="431"/>
    </row>
    <row r="26" spans="1:6" ht="13.5">
      <c r="A26" s="437" t="s">
        <v>663</v>
      </c>
      <c r="B26" s="435" t="s">
        <v>664</v>
      </c>
      <c r="C26" s="429"/>
      <c r="D26" s="429"/>
      <c r="E26" s="430">
        <f t="shared" si="0"/>
        <v>0</v>
      </c>
      <c r="F26" s="431"/>
    </row>
    <row r="27" spans="1:6" ht="13.5">
      <c r="A27" s="437" t="s">
        <v>665</v>
      </c>
      <c r="B27" s="435" t="s">
        <v>666</v>
      </c>
      <c r="C27" s="429"/>
      <c r="D27" s="429"/>
      <c r="E27" s="430">
        <f t="shared" si="0"/>
        <v>0</v>
      </c>
      <c r="F27" s="431"/>
    </row>
    <row r="28" spans="1:6" ht="12">
      <c r="A28" s="434" t="s">
        <v>667</v>
      </c>
      <c r="B28" s="435" t="s">
        <v>668</v>
      </c>
      <c r="C28" s="429">
        <v>608</v>
      </c>
      <c r="D28" s="429">
        <v>608</v>
      </c>
      <c r="E28" s="430">
        <f t="shared" si="0"/>
        <v>0</v>
      </c>
      <c r="F28" s="431"/>
    </row>
    <row r="29" spans="1:6" ht="12">
      <c r="A29" s="434" t="s">
        <v>669</v>
      </c>
      <c r="B29" s="435" t="s">
        <v>670</v>
      </c>
      <c r="C29" s="429">
        <v>12</v>
      </c>
      <c r="D29" s="429">
        <v>12</v>
      </c>
      <c r="E29" s="430">
        <f t="shared" si="0"/>
        <v>0</v>
      </c>
      <c r="F29" s="431"/>
    </row>
    <row r="30" spans="1:6" ht="12">
      <c r="A30" s="434" t="s">
        <v>671</v>
      </c>
      <c r="B30" s="435" t="s">
        <v>672</v>
      </c>
      <c r="C30" s="429"/>
      <c r="D30" s="429"/>
      <c r="E30" s="430">
        <f t="shared" si="0"/>
        <v>0</v>
      </c>
      <c r="F30" s="431"/>
    </row>
    <row r="31" spans="1:6" ht="12">
      <c r="A31" s="434" t="s">
        <v>673</v>
      </c>
      <c r="B31" s="435" t="s">
        <v>674</v>
      </c>
      <c r="C31" s="429"/>
      <c r="D31" s="429"/>
      <c r="E31" s="430">
        <f t="shared" si="0"/>
        <v>0</v>
      </c>
      <c r="F31" s="431"/>
    </row>
    <row r="32" spans="1:6" ht="12">
      <c r="A32" s="434" t="s">
        <v>675</v>
      </c>
      <c r="B32" s="435" t="s">
        <v>676</v>
      </c>
      <c r="C32" s="429"/>
      <c r="D32" s="429"/>
      <c r="E32" s="430">
        <f t="shared" si="0"/>
        <v>0</v>
      </c>
      <c r="F32" s="431"/>
    </row>
    <row r="33" spans="1:15" ht="12">
      <c r="A33" s="434" t="s">
        <v>677</v>
      </c>
      <c r="B33" s="435" t="s">
        <v>678</v>
      </c>
      <c r="C33" s="441">
        <f>SUM(C34:C37)</f>
        <v>16</v>
      </c>
      <c r="D33" s="441">
        <f>SUM(D34:D37)</f>
        <v>16</v>
      </c>
      <c r="E33" s="442">
        <f>SUM(E34:E37)</f>
        <v>0</v>
      </c>
      <c r="F33" s="431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7" t="s">
        <v>679</v>
      </c>
      <c r="B34" s="435" t="s">
        <v>680</v>
      </c>
      <c r="C34" s="429">
        <v>16</v>
      </c>
      <c r="D34" s="429">
        <v>16</v>
      </c>
      <c r="E34" s="430">
        <f t="shared" si="0"/>
        <v>0</v>
      </c>
      <c r="F34" s="431"/>
    </row>
    <row r="35" spans="1:6" ht="13.5">
      <c r="A35" s="437" t="s">
        <v>681</v>
      </c>
      <c r="B35" s="435" t="s">
        <v>682</v>
      </c>
      <c r="C35" s="429"/>
      <c r="D35" s="429"/>
      <c r="E35" s="430">
        <f t="shared" si="0"/>
        <v>0</v>
      </c>
      <c r="F35" s="431"/>
    </row>
    <row r="36" spans="1:6" ht="13.5">
      <c r="A36" s="437" t="s">
        <v>683</v>
      </c>
      <c r="B36" s="435" t="s">
        <v>684</v>
      </c>
      <c r="C36" s="429"/>
      <c r="D36" s="429"/>
      <c r="E36" s="430">
        <f t="shared" si="0"/>
        <v>0</v>
      </c>
      <c r="F36" s="431"/>
    </row>
    <row r="37" spans="1:6" ht="13.5">
      <c r="A37" s="437" t="s">
        <v>685</v>
      </c>
      <c r="B37" s="435" t="s">
        <v>686</v>
      </c>
      <c r="C37" s="429"/>
      <c r="D37" s="429"/>
      <c r="E37" s="430">
        <f t="shared" si="0"/>
        <v>0</v>
      </c>
      <c r="F37" s="431"/>
    </row>
    <row r="38" spans="1:15" ht="12">
      <c r="A38" s="434" t="s">
        <v>687</v>
      </c>
      <c r="B38" s="435" t="s">
        <v>688</v>
      </c>
      <c r="C38" s="436">
        <f>SUM(C39:C42)</f>
        <v>1112</v>
      </c>
      <c r="D38" s="441">
        <f>SUM(D39:D42)</f>
        <v>1112</v>
      </c>
      <c r="E38" s="442">
        <f>SUM(E39:E42)</f>
        <v>0</v>
      </c>
      <c r="F38" s="431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7" t="s">
        <v>689</v>
      </c>
      <c r="B39" s="435" t="s">
        <v>690</v>
      </c>
      <c r="C39" s="429"/>
      <c r="D39" s="429"/>
      <c r="E39" s="430">
        <f t="shared" si="0"/>
        <v>0</v>
      </c>
      <c r="F39" s="431"/>
    </row>
    <row r="40" spans="1:6" ht="13.5">
      <c r="A40" s="437" t="s">
        <v>691</v>
      </c>
      <c r="B40" s="435" t="s">
        <v>692</v>
      </c>
      <c r="C40" s="429"/>
      <c r="D40" s="429"/>
      <c r="E40" s="430">
        <f t="shared" si="0"/>
        <v>0</v>
      </c>
      <c r="F40" s="431"/>
    </row>
    <row r="41" spans="1:6" ht="13.5">
      <c r="A41" s="437" t="s">
        <v>693</v>
      </c>
      <c r="B41" s="435" t="s">
        <v>694</v>
      </c>
      <c r="C41" s="429"/>
      <c r="D41" s="429"/>
      <c r="E41" s="430">
        <f t="shared" si="0"/>
        <v>0</v>
      </c>
      <c r="F41" s="431"/>
    </row>
    <row r="42" spans="1:6" ht="13.5">
      <c r="A42" s="437" t="s">
        <v>695</v>
      </c>
      <c r="B42" s="435" t="s">
        <v>696</v>
      </c>
      <c r="C42" s="429">
        <v>1112</v>
      </c>
      <c r="D42" s="429">
        <v>1112</v>
      </c>
      <c r="E42" s="430">
        <f t="shared" si="0"/>
        <v>0</v>
      </c>
      <c r="F42" s="431"/>
    </row>
    <row r="43" spans="1:15" ht="12">
      <c r="A43" s="438" t="s">
        <v>697</v>
      </c>
      <c r="B43" s="428" t="s">
        <v>698</v>
      </c>
      <c r="C43" s="433">
        <f>C24+C28+C29+C31+C30+C32+C33+C38</f>
        <v>1748</v>
      </c>
      <c r="D43" s="433">
        <f>D24+D28+D29+D31+D30+D32+D33+D38</f>
        <v>1748</v>
      </c>
      <c r="E43" s="439">
        <f>E24+E28+E29+E31+E30+E32+E33+E38</f>
        <v>0</v>
      </c>
      <c r="F43" s="431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7" t="s">
        <v>699</v>
      </c>
      <c r="B44" s="432" t="s">
        <v>700</v>
      </c>
      <c r="C44" s="443">
        <f>C43+C21+C19+C9</f>
        <v>1755</v>
      </c>
      <c r="D44" s="443">
        <f>D43+D21+D19+D9</f>
        <v>1755</v>
      </c>
      <c r="E44" s="439">
        <f>E43+E21+E19+E9</f>
        <v>0</v>
      </c>
      <c r="F44" s="431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4"/>
      <c r="B45" s="445"/>
      <c r="C45" s="446"/>
      <c r="D45" s="446"/>
      <c r="E45" s="446"/>
      <c r="F45" s="431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</row>
    <row r="46" spans="1:27" ht="12">
      <c r="A46" s="444"/>
      <c r="B46" s="445"/>
      <c r="C46" s="446"/>
      <c r="D46" s="446"/>
      <c r="E46" s="446"/>
      <c r="F46" s="431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</row>
    <row r="47" spans="1:6" ht="12">
      <c r="A47" s="444" t="s">
        <v>701</v>
      </c>
      <c r="B47" s="445"/>
      <c r="C47" s="448"/>
      <c r="D47" s="448"/>
      <c r="E47" s="448"/>
      <c r="F47" s="422" t="s">
        <v>282</v>
      </c>
    </row>
    <row r="48" spans="1:6" s="334" customFormat="1" ht="24" customHeight="1">
      <c r="A48" s="418" t="s">
        <v>477</v>
      </c>
      <c r="B48" s="419" t="s">
        <v>11</v>
      </c>
      <c r="C48" s="449" t="s">
        <v>702</v>
      </c>
      <c r="D48" s="421" t="s">
        <v>703</v>
      </c>
      <c r="E48" s="421"/>
      <c r="F48" s="421" t="s">
        <v>704</v>
      </c>
    </row>
    <row r="49" spans="1:6" s="334" customFormat="1" ht="13.5">
      <c r="A49" s="418"/>
      <c r="B49" s="424"/>
      <c r="C49" s="449"/>
      <c r="D49" s="425" t="s">
        <v>633</v>
      </c>
      <c r="E49" s="425" t="s">
        <v>634</v>
      </c>
      <c r="F49" s="421"/>
    </row>
    <row r="50" spans="1:6" s="334" customFormat="1" ht="12">
      <c r="A50" s="421" t="s">
        <v>17</v>
      </c>
      <c r="B50" s="424" t="s">
        <v>18</v>
      </c>
      <c r="C50" s="421">
        <v>1</v>
      </c>
      <c r="D50" s="421">
        <v>2</v>
      </c>
      <c r="E50" s="450">
        <v>3</v>
      </c>
      <c r="F50" s="450">
        <v>4</v>
      </c>
    </row>
    <row r="51" spans="1:6" ht="12">
      <c r="A51" s="427" t="s">
        <v>705</v>
      </c>
      <c r="B51" s="440"/>
      <c r="C51" s="443"/>
      <c r="D51" s="443"/>
      <c r="E51" s="443"/>
      <c r="F51" s="451"/>
    </row>
    <row r="52" spans="1:16" ht="24">
      <c r="A52" s="434" t="s">
        <v>706</v>
      </c>
      <c r="B52" s="435" t="s">
        <v>707</v>
      </c>
      <c r="C52" s="443">
        <f>SUM(C53:C55)</f>
        <v>0</v>
      </c>
      <c r="D52" s="443">
        <f>SUM(D53:D55)</f>
        <v>0</v>
      </c>
      <c r="E52" s="436">
        <f>C52-D52</f>
        <v>0</v>
      </c>
      <c r="F52" s="433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7" t="s">
        <v>708</v>
      </c>
      <c r="B53" s="435" t="s">
        <v>709</v>
      </c>
      <c r="C53" s="429"/>
      <c r="D53" s="429"/>
      <c r="E53" s="436">
        <f>C53-D53</f>
        <v>0</v>
      </c>
      <c r="F53" s="429"/>
    </row>
    <row r="54" spans="1:6" ht="13.5">
      <c r="A54" s="437" t="s">
        <v>710</v>
      </c>
      <c r="B54" s="435" t="s">
        <v>711</v>
      </c>
      <c r="C54" s="429"/>
      <c r="D54" s="429"/>
      <c r="E54" s="436">
        <f aca="true" t="shared" si="1" ref="E54:E95">C54-D54</f>
        <v>0</v>
      </c>
      <c r="F54" s="429"/>
    </row>
    <row r="55" spans="1:6" ht="13.5">
      <c r="A55" s="437" t="s">
        <v>695</v>
      </c>
      <c r="B55" s="435" t="s">
        <v>712</v>
      </c>
      <c r="C55" s="429"/>
      <c r="D55" s="429"/>
      <c r="E55" s="436">
        <f t="shared" si="1"/>
        <v>0</v>
      </c>
      <c r="F55" s="429"/>
    </row>
    <row r="56" spans="1:16" ht="24">
      <c r="A56" s="434" t="s">
        <v>713</v>
      </c>
      <c r="B56" s="435" t="s">
        <v>714</v>
      </c>
      <c r="C56" s="443">
        <f>C57+C59</f>
        <v>0</v>
      </c>
      <c r="D56" s="443">
        <f>D57+D59</f>
        <v>0</v>
      </c>
      <c r="E56" s="436">
        <f t="shared" si="1"/>
        <v>0</v>
      </c>
      <c r="F56" s="443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7" t="s">
        <v>715</v>
      </c>
      <c r="B57" s="435" t="s">
        <v>716</v>
      </c>
      <c r="C57" s="429"/>
      <c r="D57" s="429"/>
      <c r="E57" s="436">
        <f t="shared" si="1"/>
        <v>0</v>
      </c>
      <c r="F57" s="429"/>
    </row>
    <row r="58" spans="1:6" ht="13.5">
      <c r="A58" s="452" t="s">
        <v>717</v>
      </c>
      <c r="B58" s="435" t="s">
        <v>718</v>
      </c>
      <c r="C58" s="453"/>
      <c r="D58" s="453"/>
      <c r="E58" s="436">
        <f t="shared" si="1"/>
        <v>0</v>
      </c>
      <c r="F58" s="453"/>
    </row>
    <row r="59" spans="1:6" ht="13.5">
      <c r="A59" s="452" t="s">
        <v>719</v>
      </c>
      <c r="B59" s="435" t="s">
        <v>720</v>
      </c>
      <c r="C59" s="429"/>
      <c r="D59" s="429"/>
      <c r="E59" s="436">
        <f t="shared" si="1"/>
        <v>0</v>
      </c>
      <c r="F59" s="429"/>
    </row>
    <row r="60" spans="1:6" ht="13.5">
      <c r="A60" s="452" t="s">
        <v>717</v>
      </c>
      <c r="B60" s="435" t="s">
        <v>721</v>
      </c>
      <c r="C60" s="453"/>
      <c r="D60" s="453"/>
      <c r="E60" s="436">
        <f t="shared" si="1"/>
        <v>0</v>
      </c>
      <c r="F60" s="453"/>
    </row>
    <row r="61" spans="1:6" ht="12">
      <c r="A61" s="434" t="s">
        <v>142</v>
      </c>
      <c r="B61" s="435" t="s">
        <v>722</v>
      </c>
      <c r="C61" s="429"/>
      <c r="D61" s="429"/>
      <c r="E61" s="436">
        <f t="shared" si="1"/>
        <v>0</v>
      </c>
      <c r="F61" s="454"/>
    </row>
    <row r="62" spans="1:6" ht="12">
      <c r="A62" s="434" t="s">
        <v>145</v>
      </c>
      <c r="B62" s="435" t="s">
        <v>723</v>
      </c>
      <c r="C62" s="429"/>
      <c r="D62" s="429"/>
      <c r="E62" s="436">
        <f t="shared" si="1"/>
        <v>0</v>
      </c>
      <c r="F62" s="454"/>
    </row>
    <row r="63" spans="1:6" ht="12">
      <c r="A63" s="434" t="s">
        <v>724</v>
      </c>
      <c r="B63" s="435" t="s">
        <v>725</v>
      </c>
      <c r="C63" s="429"/>
      <c r="D63" s="429"/>
      <c r="E63" s="436">
        <f t="shared" si="1"/>
        <v>0</v>
      </c>
      <c r="F63" s="454"/>
    </row>
    <row r="64" spans="1:6" ht="12">
      <c r="A64" s="434" t="s">
        <v>726</v>
      </c>
      <c r="B64" s="435" t="s">
        <v>727</v>
      </c>
      <c r="C64" s="429">
        <v>44</v>
      </c>
      <c r="D64" s="429">
        <v>18</v>
      </c>
      <c r="E64" s="436">
        <f t="shared" si="1"/>
        <v>26</v>
      </c>
      <c r="F64" s="454"/>
    </row>
    <row r="65" spans="1:6" ht="13.5">
      <c r="A65" s="437" t="s">
        <v>728</v>
      </c>
      <c r="B65" s="435" t="s">
        <v>729</v>
      </c>
      <c r="C65" s="453">
        <v>44</v>
      </c>
      <c r="D65" s="453">
        <v>18</v>
      </c>
      <c r="E65" s="436">
        <f t="shared" si="1"/>
        <v>26</v>
      </c>
      <c r="F65" s="455"/>
    </row>
    <row r="66" spans="1:16" ht="12">
      <c r="A66" s="438" t="s">
        <v>730</v>
      </c>
      <c r="B66" s="428" t="s">
        <v>731</v>
      </c>
      <c r="C66" s="443">
        <f>C52+C56+C61+C62+C63+C64</f>
        <v>44</v>
      </c>
      <c r="D66" s="443">
        <f>D52+D56+D61+D62+D63+D64</f>
        <v>18</v>
      </c>
      <c r="E66" s="436">
        <f t="shared" si="1"/>
        <v>26</v>
      </c>
      <c r="F66" s="443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7" t="s">
        <v>732</v>
      </c>
      <c r="B67" s="432"/>
      <c r="C67" s="433"/>
      <c r="D67" s="433"/>
      <c r="E67" s="436"/>
      <c r="F67" s="456"/>
    </row>
    <row r="68" spans="1:6" ht="12">
      <c r="A68" s="434" t="s">
        <v>733</v>
      </c>
      <c r="B68" s="457" t="s">
        <v>734</v>
      </c>
      <c r="C68" s="429"/>
      <c r="D68" s="429"/>
      <c r="E68" s="436">
        <f t="shared" si="1"/>
        <v>0</v>
      </c>
      <c r="F68" s="454"/>
    </row>
    <row r="69" spans="1:6" ht="13.5">
      <c r="A69" s="425"/>
      <c r="B69" s="432"/>
      <c r="C69" s="433"/>
      <c r="D69" s="433"/>
      <c r="E69" s="436"/>
      <c r="F69" s="456"/>
    </row>
    <row r="70" spans="1:6" ht="12">
      <c r="A70" s="427" t="s">
        <v>735</v>
      </c>
      <c r="B70" s="440"/>
      <c r="C70" s="433"/>
      <c r="D70" s="433"/>
      <c r="E70" s="436"/>
      <c r="F70" s="456"/>
    </row>
    <row r="71" spans="1:16" ht="24">
      <c r="A71" s="434" t="s">
        <v>706</v>
      </c>
      <c r="B71" s="435" t="s">
        <v>736</v>
      </c>
      <c r="C71" s="441">
        <f>SUM(C72:C74)</f>
        <v>35</v>
      </c>
      <c r="D71" s="441">
        <f>SUM(D72:D74)</f>
        <v>35</v>
      </c>
      <c r="E71" s="441">
        <f>SUM(E72:E74)</f>
        <v>0</v>
      </c>
      <c r="F71" s="441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7" t="s">
        <v>737</v>
      </c>
      <c r="B72" s="435" t="s">
        <v>738</v>
      </c>
      <c r="C72" s="429"/>
      <c r="D72" s="429"/>
      <c r="E72" s="436">
        <f t="shared" si="1"/>
        <v>0</v>
      </c>
      <c r="F72" s="454"/>
    </row>
    <row r="73" spans="1:6" ht="13.5">
      <c r="A73" s="437" t="s">
        <v>739</v>
      </c>
      <c r="B73" s="435" t="s">
        <v>740</v>
      </c>
      <c r="C73" s="429"/>
      <c r="D73" s="429"/>
      <c r="E73" s="436">
        <f t="shared" si="1"/>
        <v>0</v>
      </c>
      <c r="F73" s="454"/>
    </row>
    <row r="74" spans="1:6" ht="12">
      <c r="A74" s="434" t="s">
        <v>741</v>
      </c>
      <c r="B74" s="435" t="s">
        <v>742</v>
      </c>
      <c r="C74" s="429">
        <v>35</v>
      </c>
      <c r="D74" s="429">
        <v>35</v>
      </c>
      <c r="E74" s="436">
        <f t="shared" si="1"/>
        <v>0</v>
      </c>
      <c r="F74" s="454"/>
    </row>
    <row r="75" spans="1:16" ht="24">
      <c r="A75" s="434" t="s">
        <v>713</v>
      </c>
      <c r="B75" s="435" t="s">
        <v>743</v>
      </c>
      <c r="C75" s="443">
        <f>C76+C78</f>
        <v>0</v>
      </c>
      <c r="D75" s="443">
        <f>D76+D78</f>
        <v>0</v>
      </c>
      <c r="E75" s="443">
        <f>E76+E78</f>
        <v>0</v>
      </c>
      <c r="F75" s="443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7" t="s">
        <v>744</v>
      </c>
      <c r="B76" s="435" t="s">
        <v>745</v>
      </c>
      <c r="C76" s="429"/>
      <c r="D76" s="429"/>
      <c r="E76" s="436">
        <f t="shared" si="1"/>
        <v>0</v>
      </c>
      <c r="F76" s="429"/>
    </row>
    <row r="77" spans="1:6" ht="13.5">
      <c r="A77" s="437" t="s">
        <v>746</v>
      </c>
      <c r="B77" s="435" t="s">
        <v>747</v>
      </c>
      <c r="C77" s="453"/>
      <c r="D77" s="453"/>
      <c r="E77" s="436">
        <f t="shared" si="1"/>
        <v>0</v>
      </c>
      <c r="F77" s="453"/>
    </row>
    <row r="78" spans="1:6" ht="13.5">
      <c r="A78" s="437" t="s">
        <v>748</v>
      </c>
      <c r="B78" s="435" t="s">
        <v>749</v>
      </c>
      <c r="C78" s="429"/>
      <c r="D78" s="429"/>
      <c r="E78" s="436">
        <f t="shared" si="1"/>
        <v>0</v>
      </c>
      <c r="F78" s="429"/>
    </row>
    <row r="79" spans="1:6" ht="13.5">
      <c r="A79" s="437" t="s">
        <v>717</v>
      </c>
      <c r="B79" s="435" t="s">
        <v>750</v>
      </c>
      <c r="C79" s="453"/>
      <c r="D79" s="453"/>
      <c r="E79" s="436">
        <f t="shared" si="1"/>
        <v>0</v>
      </c>
      <c r="F79" s="453"/>
    </row>
    <row r="80" spans="1:16" ht="12">
      <c r="A80" s="434" t="s">
        <v>751</v>
      </c>
      <c r="B80" s="435" t="s">
        <v>752</v>
      </c>
      <c r="C80" s="443">
        <f>SUM(C81:C84)</f>
        <v>18</v>
      </c>
      <c r="D80" s="443">
        <f>SUM(D81:D84)</f>
        <v>0</v>
      </c>
      <c r="E80" s="443">
        <f>SUM(E81:E84)</f>
        <v>18</v>
      </c>
      <c r="F80" s="443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7" t="s">
        <v>753</v>
      </c>
      <c r="B81" s="435" t="s">
        <v>754</v>
      </c>
      <c r="C81" s="429"/>
      <c r="D81" s="429"/>
      <c r="E81" s="436">
        <f t="shared" si="1"/>
        <v>0</v>
      </c>
      <c r="F81" s="429"/>
    </row>
    <row r="82" spans="1:6" ht="13.5">
      <c r="A82" s="437" t="s">
        <v>755</v>
      </c>
      <c r="B82" s="435" t="s">
        <v>756</v>
      </c>
      <c r="C82" s="429"/>
      <c r="D82" s="429"/>
      <c r="E82" s="436">
        <f t="shared" si="1"/>
        <v>0</v>
      </c>
      <c r="F82" s="429"/>
    </row>
    <row r="83" spans="1:6" ht="25.5">
      <c r="A83" s="437" t="s">
        <v>757</v>
      </c>
      <c r="B83" s="435" t="s">
        <v>758</v>
      </c>
      <c r="C83" s="429"/>
      <c r="D83" s="429"/>
      <c r="E83" s="436">
        <f t="shared" si="1"/>
        <v>0</v>
      </c>
      <c r="F83" s="429"/>
    </row>
    <row r="84" spans="1:6" ht="13.5">
      <c r="A84" s="437" t="s">
        <v>759</v>
      </c>
      <c r="B84" s="435" t="s">
        <v>760</v>
      </c>
      <c r="C84" s="429">
        <v>18</v>
      </c>
      <c r="D84" s="429"/>
      <c r="E84" s="436">
        <f t="shared" si="1"/>
        <v>18</v>
      </c>
      <c r="F84" s="429"/>
    </row>
    <row r="85" spans="1:16" ht="12">
      <c r="A85" s="434" t="s">
        <v>761</v>
      </c>
      <c r="B85" s="435" t="s">
        <v>762</v>
      </c>
      <c r="C85" s="433">
        <f>SUM(C86:C90)+C94</f>
        <v>378</v>
      </c>
      <c r="D85" s="433">
        <f>SUM(D86:D90)+D94</f>
        <v>357</v>
      </c>
      <c r="E85" s="433">
        <f>SUM(E86:E90)+E94</f>
        <v>21</v>
      </c>
      <c r="F85" s="433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4" t="s">
        <v>763</v>
      </c>
      <c r="B86" s="435" t="s">
        <v>764</v>
      </c>
      <c r="C86" s="429"/>
      <c r="D86" s="429"/>
      <c r="E86" s="436">
        <f t="shared" si="1"/>
        <v>0</v>
      </c>
      <c r="F86" s="429"/>
    </row>
    <row r="87" spans="1:6" ht="12">
      <c r="A87" s="434" t="s">
        <v>765</v>
      </c>
      <c r="B87" s="435" t="s">
        <v>766</v>
      </c>
      <c r="C87" s="429">
        <v>123</v>
      </c>
      <c r="D87" s="429">
        <v>123</v>
      </c>
      <c r="E87" s="436">
        <f t="shared" si="1"/>
        <v>0</v>
      </c>
      <c r="F87" s="429"/>
    </row>
    <row r="88" spans="1:6" ht="12">
      <c r="A88" s="434" t="s">
        <v>767</v>
      </c>
      <c r="B88" s="435" t="s">
        <v>768</v>
      </c>
      <c r="C88" s="429"/>
      <c r="D88" s="429"/>
      <c r="E88" s="436">
        <f t="shared" si="1"/>
        <v>0</v>
      </c>
      <c r="F88" s="429"/>
    </row>
    <row r="89" spans="1:6" ht="12">
      <c r="A89" s="434" t="s">
        <v>769</v>
      </c>
      <c r="B89" s="435" t="s">
        <v>770</v>
      </c>
      <c r="C89" s="429">
        <v>148</v>
      </c>
      <c r="D89" s="429">
        <v>148</v>
      </c>
      <c r="E89" s="436">
        <f t="shared" si="1"/>
        <v>0</v>
      </c>
      <c r="F89" s="429"/>
    </row>
    <row r="90" spans="1:16" ht="12">
      <c r="A90" s="434" t="s">
        <v>771</v>
      </c>
      <c r="B90" s="435" t="s">
        <v>772</v>
      </c>
      <c r="C90" s="443">
        <f>SUM(C91:C93)</f>
        <v>68</v>
      </c>
      <c r="D90" s="443">
        <f>SUM(D91:D93)</f>
        <v>47</v>
      </c>
      <c r="E90" s="443">
        <f>SUM(E91:E93)</f>
        <v>21</v>
      </c>
      <c r="F90" s="443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7" t="s">
        <v>773</v>
      </c>
      <c r="B91" s="435" t="s">
        <v>774</v>
      </c>
      <c r="C91" s="429"/>
      <c r="D91" s="429"/>
      <c r="E91" s="436">
        <f t="shared" si="1"/>
        <v>0</v>
      </c>
      <c r="F91" s="429"/>
    </row>
    <row r="92" spans="1:6" ht="13.5">
      <c r="A92" s="437" t="s">
        <v>681</v>
      </c>
      <c r="B92" s="435" t="s">
        <v>775</v>
      </c>
      <c r="C92" s="429">
        <v>67</v>
      </c>
      <c r="D92" s="429">
        <v>37</v>
      </c>
      <c r="E92" s="436">
        <f t="shared" si="1"/>
        <v>30</v>
      </c>
      <c r="F92" s="429"/>
    </row>
    <row r="93" spans="1:6" ht="13.5">
      <c r="A93" s="437" t="s">
        <v>685</v>
      </c>
      <c r="B93" s="435" t="s">
        <v>776</v>
      </c>
      <c r="C93" s="429">
        <v>1</v>
      </c>
      <c r="D93" s="429">
        <v>10</v>
      </c>
      <c r="E93" s="436">
        <f t="shared" si="1"/>
        <v>-9</v>
      </c>
      <c r="F93" s="429"/>
    </row>
    <row r="94" spans="1:6" ht="12">
      <c r="A94" s="434" t="s">
        <v>777</v>
      </c>
      <c r="B94" s="435" t="s">
        <v>778</v>
      </c>
      <c r="C94" s="429">
        <v>39</v>
      </c>
      <c r="D94" s="429">
        <v>39</v>
      </c>
      <c r="E94" s="436">
        <f t="shared" si="1"/>
        <v>0</v>
      </c>
      <c r="F94" s="429"/>
    </row>
    <row r="95" spans="1:6" ht="12">
      <c r="A95" s="434" t="s">
        <v>779</v>
      </c>
      <c r="B95" s="435" t="s">
        <v>780</v>
      </c>
      <c r="C95" s="429">
        <v>46</v>
      </c>
      <c r="D95" s="429">
        <v>46</v>
      </c>
      <c r="E95" s="436">
        <f t="shared" si="1"/>
        <v>0</v>
      </c>
      <c r="F95" s="454"/>
    </row>
    <row r="96" spans="1:16" ht="12">
      <c r="A96" s="438" t="s">
        <v>781</v>
      </c>
      <c r="B96" s="457" t="s">
        <v>782</v>
      </c>
      <c r="C96" s="433">
        <f>C85+C80+C75+C71+C95</f>
        <v>477</v>
      </c>
      <c r="D96" s="433">
        <f>D85+D80+D75+D71+D95</f>
        <v>438</v>
      </c>
      <c r="E96" s="433">
        <f>E85+E80+E75+E71+E95</f>
        <v>39</v>
      </c>
      <c r="F96" s="433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7" t="s">
        <v>783</v>
      </c>
      <c r="B97" s="432" t="s">
        <v>784</v>
      </c>
      <c r="C97" s="433">
        <f>C96+C68+C66</f>
        <v>521</v>
      </c>
      <c r="D97" s="433">
        <f>D96+D68+D66</f>
        <v>456</v>
      </c>
      <c r="E97" s="433">
        <f>E96+E68+E66</f>
        <v>65</v>
      </c>
      <c r="F97" s="433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8"/>
      <c r="B98" s="458"/>
      <c r="C98" s="459"/>
      <c r="D98" s="459"/>
      <c r="E98" s="459"/>
      <c r="F98" s="460"/>
    </row>
    <row r="99" spans="1:27" ht="12">
      <c r="A99" s="444" t="s">
        <v>785</v>
      </c>
      <c r="B99" s="399"/>
      <c r="C99" s="459"/>
      <c r="D99" s="459"/>
      <c r="E99" s="459"/>
      <c r="F99" s="461" t="s">
        <v>539</v>
      </c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</row>
    <row r="100" spans="1:16" s="463" customFormat="1" ht="24">
      <c r="A100" s="421" t="s">
        <v>477</v>
      </c>
      <c r="B100" s="432" t="s">
        <v>478</v>
      </c>
      <c r="C100" s="421" t="s">
        <v>786</v>
      </c>
      <c r="D100" s="421" t="s">
        <v>787</v>
      </c>
      <c r="E100" s="421" t="s">
        <v>788</v>
      </c>
      <c r="F100" s="421" t="s">
        <v>789</v>
      </c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</row>
    <row r="101" spans="1:16" s="463" customFormat="1" ht="12">
      <c r="A101" s="421" t="s">
        <v>17</v>
      </c>
      <c r="B101" s="432" t="s">
        <v>18</v>
      </c>
      <c r="C101" s="421">
        <v>1</v>
      </c>
      <c r="D101" s="421">
        <v>2</v>
      </c>
      <c r="E101" s="421">
        <v>3</v>
      </c>
      <c r="F101" s="450">
        <v>4</v>
      </c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</row>
    <row r="102" spans="1:14" ht="12">
      <c r="A102" s="434" t="s">
        <v>790</v>
      </c>
      <c r="B102" s="435" t="s">
        <v>791</v>
      </c>
      <c r="C102" s="429"/>
      <c r="D102" s="429"/>
      <c r="E102" s="429"/>
      <c r="F102" s="464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4" t="s">
        <v>792</v>
      </c>
      <c r="B103" s="435" t="s">
        <v>793</v>
      </c>
      <c r="C103" s="429"/>
      <c r="D103" s="429"/>
      <c r="E103" s="429"/>
      <c r="F103" s="464">
        <f>C103+D103-E103</f>
        <v>0</v>
      </c>
    </row>
    <row r="104" spans="1:6" ht="12">
      <c r="A104" s="434" t="s">
        <v>794</v>
      </c>
      <c r="B104" s="435" t="s">
        <v>795</v>
      </c>
      <c r="C104" s="429"/>
      <c r="D104" s="429"/>
      <c r="E104" s="429"/>
      <c r="F104" s="464">
        <f>C104+D104-E104</f>
        <v>0</v>
      </c>
    </row>
    <row r="105" spans="1:16" ht="12">
      <c r="A105" s="465" t="s">
        <v>796</v>
      </c>
      <c r="B105" s="432" t="s">
        <v>797</v>
      </c>
      <c r="C105" s="443">
        <f>SUM(C102:C104)</f>
        <v>0</v>
      </c>
      <c r="D105" s="443">
        <f>SUM(D102:D104)</f>
        <v>0</v>
      </c>
      <c r="E105" s="443">
        <f>SUM(E102:E104)</f>
        <v>0</v>
      </c>
      <c r="F105" s="443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6" t="s">
        <v>798</v>
      </c>
      <c r="B106" s="467"/>
      <c r="C106" s="444"/>
      <c r="D106" s="444"/>
      <c r="E106" s="444"/>
      <c r="F106" s="422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</row>
    <row r="107" spans="1:27" ht="24" customHeight="1">
      <c r="A107" s="468" t="s">
        <v>799</v>
      </c>
      <c r="B107" s="468"/>
      <c r="C107" s="468"/>
      <c r="D107" s="468"/>
      <c r="E107" s="468"/>
      <c r="F107" s="468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</row>
    <row r="108" spans="1:6" ht="12">
      <c r="A108" s="444"/>
      <c r="B108" s="445"/>
      <c r="C108" s="444"/>
      <c r="D108" s="444"/>
      <c r="E108" s="444"/>
      <c r="F108" s="422"/>
    </row>
    <row r="109" spans="1:6" ht="12" customHeight="1">
      <c r="A109" s="469" t="s">
        <v>277</v>
      </c>
      <c r="B109" s="469"/>
      <c r="C109" s="469" t="s">
        <v>800</v>
      </c>
      <c r="D109" s="469"/>
      <c r="E109" s="469"/>
      <c r="F109" s="469"/>
    </row>
    <row r="110" spans="1:6" ht="12">
      <c r="A110" s="470"/>
      <c r="B110" s="471"/>
      <c r="C110" s="470"/>
      <c r="D110" s="470"/>
      <c r="E110" s="470"/>
      <c r="F110" s="472"/>
    </row>
    <row r="111" spans="1:6" ht="12" customHeight="1">
      <c r="A111" s="470"/>
      <c r="B111" s="471"/>
      <c r="C111" s="469" t="s">
        <v>279</v>
      </c>
      <c r="D111" s="469"/>
      <c r="E111" s="469"/>
      <c r="F111" s="469"/>
    </row>
  </sheetData>
  <sheetProtection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0" zoomScaleNormal="90" workbookViewId="0" topLeftCell="A1">
      <pane ySplit="65535" topLeftCell="A1" activePane="topLeft" state="split"/>
      <selection pane="topLeft" activeCell="K17" sqref="K17"/>
      <selection pane="bottomLeft" activeCell="A1" sqref="A1"/>
    </sheetView>
  </sheetViews>
  <sheetFormatPr defaultColWidth="11.00390625" defaultRowHeight="12.75"/>
  <cols>
    <col min="1" max="1" width="52.75390625" style="345" customWidth="1"/>
    <col min="2" max="2" width="9.125" style="473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74"/>
      <c r="B1" s="475"/>
      <c r="C1" s="474"/>
      <c r="D1" s="474"/>
      <c r="E1" s="474"/>
      <c r="F1" s="474"/>
      <c r="G1" s="474"/>
      <c r="H1" s="474"/>
      <c r="I1" s="474"/>
    </row>
    <row r="2" spans="1:9" ht="12">
      <c r="A2" s="474"/>
      <c r="B2" s="475"/>
      <c r="C2" s="476"/>
      <c r="D2" s="477"/>
      <c r="E2" s="476" t="s">
        <v>801</v>
      </c>
      <c r="F2" s="476"/>
      <c r="G2" s="476"/>
      <c r="H2" s="474"/>
      <c r="I2" s="474"/>
    </row>
    <row r="3" spans="1:9" ht="12" customHeight="1">
      <c r="A3" s="474"/>
      <c r="B3" s="475"/>
      <c r="C3" s="478" t="s">
        <v>802</v>
      </c>
      <c r="D3" s="478"/>
      <c r="E3" s="478"/>
      <c r="F3" s="478"/>
      <c r="G3" s="478"/>
      <c r="H3" s="474"/>
      <c r="I3" s="474"/>
    </row>
    <row r="4" spans="1:9" ht="15" customHeight="1">
      <c r="A4" s="479" t="s">
        <v>397</v>
      </c>
      <c r="B4" s="480" t="str">
        <f>'справка _1_БАЛАНС'!E3</f>
        <v>Инвестор.бг АД</v>
      </c>
      <c r="C4" s="480"/>
      <c r="D4" s="480"/>
      <c r="E4" s="480"/>
      <c r="F4" s="480"/>
      <c r="G4" s="481" t="s">
        <v>3</v>
      </c>
      <c r="H4" s="481"/>
      <c r="I4" s="482">
        <f>'справка _1_БАЛАНС'!H3</f>
        <v>130277328</v>
      </c>
    </row>
    <row r="5" spans="1:9" ht="15" customHeight="1">
      <c r="A5" s="483" t="s">
        <v>7</v>
      </c>
      <c r="B5" s="484" t="str">
        <f>'справка _1_БАЛАНС'!E5</f>
        <v>четвърто тримесечие 2011</v>
      </c>
      <c r="C5" s="484"/>
      <c r="D5" s="484"/>
      <c r="E5" s="484"/>
      <c r="F5" s="484"/>
      <c r="G5" s="485" t="s">
        <v>6</v>
      </c>
      <c r="H5" s="485"/>
      <c r="I5" s="482">
        <f>'справка _1_БАЛАНС'!H4</f>
        <v>1059</v>
      </c>
    </row>
    <row r="6" spans="1:9" ht="12">
      <c r="A6" s="330"/>
      <c r="B6" s="486"/>
      <c r="C6" s="326"/>
      <c r="D6" s="326"/>
      <c r="E6" s="326"/>
      <c r="F6" s="326"/>
      <c r="G6" s="326"/>
      <c r="H6" s="326"/>
      <c r="I6" s="330" t="s">
        <v>803</v>
      </c>
    </row>
    <row r="7" spans="1:9" s="490" customFormat="1" ht="12" customHeight="1">
      <c r="A7" s="487" t="s">
        <v>477</v>
      </c>
      <c r="B7" s="488"/>
      <c r="C7" s="489" t="s">
        <v>804</v>
      </c>
      <c r="D7" s="489"/>
      <c r="E7" s="489"/>
      <c r="F7" s="489" t="s">
        <v>805</v>
      </c>
      <c r="G7" s="489"/>
      <c r="H7" s="489"/>
      <c r="I7" s="489"/>
    </row>
    <row r="8" spans="1:9" s="490" customFormat="1" ht="21.75" customHeight="1">
      <c r="A8" s="487"/>
      <c r="B8" s="491" t="s">
        <v>11</v>
      </c>
      <c r="C8" s="492" t="s">
        <v>806</v>
      </c>
      <c r="D8" s="492" t="s">
        <v>807</v>
      </c>
      <c r="E8" s="492" t="s">
        <v>808</v>
      </c>
      <c r="F8" s="493" t="s">
        <v>809</v>
      </c>
      <c r="G8" s="494" t="s">
        <v>810</v>
      </c>
      <c r="H8" s="494"/>
      <c r="I8" s="494" t="s">
        <v>811</v>
      </c>
    </row>
    <row r="9" spans="1:9" s="490" customFormat="1" ht="15.75" customHeight="1">
      <c r="A9" s="487"/>
      <c r="B9" s="495"/>
      <c r="C9" s="496"/>
      <c r="D9" s="496"/>
      <c r="E9" s="496"/>
      <c r="F9" s="493"/>
      <c r="G9" s="489" t="s">
        <v>550</v>
      </c>
      <c r="H9" s="489" t="s">
        <v>551</v>
      </c>
      <c r="I9" s="494"/>
    </row>
    <row r="10" spans="1:9" s="500" customFormat="1" ht="12">
      <c r="A10" s="497" t="s">
        <v>17</v>
      </c>
      <c r="B10" s="498" t="s">
        <v>18</v>
      </c>
      <c r="C10" s="499">
        <v>1</v>
      </c>
      <c r="D10" s="499">
        <v>2</v>
      </c>
      <c r="E10" s="499">
        <v>3</v>
      </c>
      <c r="F10" s="497">
        <v>4</v>
      </c>
      <c r="G10" s="497">
        <v>5</v>
      </c>
      <c r="H10" s="497">
        <v>6</v>
      </c>
      <c r="I10" s="497">
        <v>7</v>
      </c>
    </row>
    <row r="11" spans="1:9" s="500" customFormat="1" ht="12">
      <c r="A11" s="501" t="s">
        <v>812</v>
      </c>
      <c r="B11" s="502"/>
      <c r="C11" s="497"/>
      <c r="D11" s="497"/>
      <c r="E11" s="497"/>
      <c r="F11" s="497"/>
      <c r="G11" s="497"/>
      <c r="H11" s="497"/>
      <c r="I11" s="497"/>
    </row>
    <row r="12" spans="1:9" s="500" customFormat="1" ht="15">
      <c r="A12" s="503" t="s">
        <v>813</v>
      </c>
      <c r="B12" s="504" t="s">
        <v>814</v>
      </c>
      <c r="C12" s="505"/>
      <c r="D12" s="506"/>
      <c r="E12" s="506"/>
      <c r="F12" s="506"/>
      <c r="G12" s="506"/>
      <c r="H12" s="506"/>
      <c r="I12" s="507">
        <f>F12+G12-H12</f>
        <v>0</v>
      </c>
    </row>
    <row r="13" spans="1:9" s="500" customFormat="1" ht="12">
      <c r="A13" s="503" t="s">
        <v>815</v>
      </c>
      <c r="B13" s="504" t="s">
        <v>816</v>
      </c>
      <c r="C13" s="506"/>
      <c r="D13" s="506"/>
      <c r="E13" s="506"/>
      <c r="F13" s="506"/>
      <c r="G13" s="506"/>
      <c r="H13" s="506"/>
      <c r="I13" s="507">
        <f aca="true" t="shared" si="0" ref="I13:I26">F13+G13-H13</f>
        <v>0</v>
      </c>
    </row>
    <row r="14" spans="1:9" s="500" customFormat="1" ht="12">
      <c r="A14" s="503" t="s">
        <v>614</v>
      </c>
      <c r="B14" s="504" t="s">
        <v>817</v>
      </c>
      <c r="C14" s="508"/>
      <c r="D14" s="508"/>
      <c r="E14" s="508"/>
      <c r="F14" s="508"/>
      <c r="G14" s="508"/>
      <c r="H14" s="508"/>
      <c r="I14" s="507">
        <f t="shared" si="0"/>
        <v>0</v>
      </c>
    </row>
    <row r="15" spans="1:9" s="500" customFormat="1" ht="12">
      <c r="A15" s="503" t="s">
        <v>818</v>
      </c>
      <c r="B15" s="504" t="s">
        <v>819</v>
      </c>
      <c r="C15" s="506"/>
      <c r="D15" s="506"/>
      <c r="E15" s="506"/>
      <c r="F15" s="506"/>
      <c r="G15" s="506"/>
      <c r="H15" s="506"/>
      <c r="I15" s="507">
        <f t="shared" si="0"/>
        <v>0</v>
      </c>
    </row>
    <row r="16" spans="1:9" s="500" customFormat="1" ht="12">
      <c r="A16" s="503" t="s">
        <v>81</v>
      </c>
      <c r="B16" s="504" t="s">
        <v>820</v>
      </c>
      <c r="C16" s="506"/>
      <c r="D16" s="506"/>
      <c r="E16" s="506"/>
      <c r="F16" s="506"/>
      <c r="G16" s="506"/>
      <c r="H16" s="506"/>
      <c r="I16" s="507">
        <f t="shared" si="0"/>
        <v>0</v>
      </c>
    </row>
    <row r="17" spans="1:9" s="500" customFormat="1" ht="12">
      <c r="A17" s="509" t="s">
        <v>582</v>
      </c>
      <c r="B17" s="510" t="s">
        <v>821</v>
      </c>
      <c r="C17" s="497">
        <f aca="true" t="shared" si="1" ref="C17:H17">C12+C13+C15+C16</f>
        <v>0</v>
      </c>
      <c r="D17" s="497">
        <f t="shared" si="1"/>
        <v>0</v>
      </c>
      <c r="E17" s="497">
        <f t="shared" si="1"/>
        <v>0</v>
      </c>
      <c r="F17" s="497">
        <f t="shared" si="1"/>
        <v>0</v>
      </c>
      <c r="G17" s="497">
        <f t="shared" si="1"/>
        <v>0</v>
      </c>
      <c r="H17" s="497">
        <f t="shared" si="1"/>
        <v>0</v>
      </c>
      <c r="I17" s="507">
        <f t="shared" si="0"/>
        <v>0</v>
      </c>
    </row>
    <row r="18" spans="1:9" s="500" customFormat="1" ht="12">
      <c r="A18" s="501" t="s">
        <v>822</v>
      </c>
      <c r="B18" s="511"/>
      <c r="C18" s="507"/>
      <c r="D18" s="507"/>
      <c r="E18" s="507"/>
      <c r="F18" s="507"/>
      <c r="G18" s="507"/>
      <c r="H18" s="507"/>
      <c r="I18" s="507"/>
    </row>
    <row r="19" spans="1:16" s="500" customFormat="1" ht="12">
      <c r="A19" s="503" t="s">
        <v>813</v>
      </c>
      <c r="B19" s="504" t="s">
        <v>823</v>
      </c>
      <c r="C19" s="506"/>
      <c r="D19" s="506"/>
      <c r="E19" s="506"/>
      <c r="F19" s="506"/>
      <c r="G19" s="506"/>
      <c r="H19" s="506"/>
      <c r="I19" s="507">
        <f t="shared" si="0"/>
        <v>0</v>
      </c>
      <c r="J19" s="512"/>
      <c r="K19" s="512"/>
      <c r="L19" s="512"/>
      <c r="M19" s="512"/>
      <c r="N19" s="512"/>
      <c r="O19" s="512"/>
      <c r="P19" s="512"/>
    </row>
    <row r="20" spans="1:16" s="500" customFormat="1" ht="12">
      <c r="A20" s="503" t="s">
        <v>824</v>
      </c>
      <c r="B20" s="504" t="s">
        <v>825</v>
      </c>
      <c r="C20" s="506">
        <v>12010</v>
      </c>
      <c r="D20" s="506"/>
      <c r="E20" s="506"/>
      <c r="F20" s="506">
        <v>12010</v>
      </c>
      <c r="G20" s="506"/>
      <c r="H20" s="506"/>
      <c r="I20" s="507">
        <f t="shared" si="0"/>
        <v>12010</v>
      </c>
      <c r="J20" s="512"/>
      <c r="K20" s="512"/>
      <c r="L20" s="512"/>
      <c r="M20" s="512"/>
      <c r="N20" s="512"/>
      <c r="O20" s="512"/>
      <c r="P20" s="512"/>
    </row>
    <row r="21" spans="1:16" s="500" customFormat="1" ht="12">
      <c r="A21" s="503" t="s">
        <v>826</v>
      </c>
      <c r="B21" s="504" t="s">
        <v>827</v>
      </c>
      <c r="C21" s="506"/>
      <c r="D21" s="506"/>
      <c r="E21" s="506"/>
      <c r="F21" s="506"/>
      <c r="G21" s="506"/>
      <c r="H21" s="506"/>
      <c r="I21" s="507">
        <f t="shared" si="0"/>
        <v>0</v>
      </c>
      <c r="J21" s="512"/>
      <c r="K21" s="512"/>
      <c r="L21" s="512"/>
      <c r="M21" s="512"/>
      <c r="N21" s="512"/>
      <c r="O21" s="512"/>
      <c r="P21" s="512"/>
    </row>
    <row r="22" spans="1:16" s="500" customFormat="1" ht="12">
      <c r="A22" s="503" t="s">
        <v>828</v>
      </c>
      <c r="B22" s="504" t="s">
        <v>829</v>
      </c>
      <c r="C22" s="506"/>
      <c r="D22" s="506"/>
      <c r="E22" s="506"/>
      <c r="F22" s="513"/>
      <c r="G22" s="506"/>
      <c r="H22" s="506"/>
      <c r="I22" s="507">
        <f t="shared" si="0"/>
        <v>0</v>
      </c>
      <c r="J22" s="512"/>
      <c r="K22" s="512"/>
      <c r="L22" s="512"/>
      <c r="M22" s="512"/>
      <c r="N22" s="512"/>
      <c r="O22" s="512"/>
      <c r="P22" s="512"/>
    </row>
    <row r="23" spans="1:16" s="500" customFormat="1" ht="12">
      <c r="A23" s="503" t="s">
        <v>830</v>
      </c>
      <c r="B23" s="504" t="s">
        <v>831</v>
      </c>
      <c r="C23" s="506"/>
      <c r="D23" s="506"/>
      <c r="E23" s="506"/>
      <c r="F23" s="506"/>
      <c r="G23" s="506"/>
      <c r="H23" s="506"/>
      <c r="I23" s="507">
        <f t="shared" si="0"/>
        <v>0</v>
      </c>
      <c r="J23" s="512"/>
      <c r="K23" s="512"/>
      <c r="L23" s="512"/>
      <c r="M23" s="512"/>
      <c r="N23" s="512"/>
      <c r="O23" s="512"/>
      <c r="P23" s="512"/>
    </row>
    <row r="24" spans="1:16" s="500" customFormat="1" ht="12">
      <c r="A24" s="503" t="s">
        <v>832</v>
      </c>
      <c r="B24" s="504" t="s">
        <v>833</v>
      </c>
      <c r="C24" s="506"/>
      <c r="D24" s="506"/>
      <c r="E24" s="506"/>
      <c r="F24" s="506"/>
      <c r="G24" s="506"/>
      <c r="H24" s="506"/>
      <c r="I24" s="507">
        <f t="shared" si="0"/>
        <v>0</v>
      </c>
      <c r="J24" s="512"/>
      <c r="K24" s="512"/>
      <c r="L24" s="512"/>
      <c r="M24" s="512"/>
      <c r="N24" s="512"/>
      <c r="O24" s="512"/>
      <c r="P24" s="512"/>
    </row>
    <row r="25" spans="1:16" s="500" customFormat="1" ht="12">
      <c r="A25" s="514" t="s">
        <v>834</v>
      </c>
      <c r="B25" s="515" t="s">
        <v>835</v>
      </c>
      <c r="C25" s="506"/>
      <c r="D25" s="506"/>
      <c r="E25" s="506"/>
      <c r="F25" s="506"/>
      <c r="G25" s="506"/>
      <c r="H25" s="506"/>
      <c r="I25" s="507">
        <f t="shared" si="0"/>
        <v>0</v>
      </c>
      <c r="J25" s="512"/>
      <c r="K25" s="512"/>
      <c r="L25" s="512"/>
      <c r="M25" s="512"/>
      <c r="N25" s="512"/>
      <c r="O25" s="512"/>
      <c r="P25" s="512"/>
    </row>
    <row r="26" spans="1:16" s="500" customFormat="1" ht="12">
      <c r="A26" s="509" t="s">
        <v>836</v>
      </c>
      <c r="B26" s="510" t="s">
        <v>837</v>
      </c>
      <c r="C26" s="497">
        <f aca="true" t="shared" si="2" ref="C26:H26">SUM(C19:C25)</f>
        <v>12010</v>
      </c>
      <c r="D26" s="497">
        <f t="shared" si="2"/>
        <v>0</v>
      </c>
      <c r="E26" s="497">
        <f t="shared" si="2"/>
        <v>0</v>
      </c>
      <c r="F26" s="497">
        <f t="shared" si="2"/>
        <v>12010</v>
      </c>
      <c r="G26" s="497">
        <f t="shared" si="2"/>
        <v>0</v>
      </c>
      <c r="H26" s="497">
        <f t="shared" si="2"/>
        <v>0</v>
      </c>
      <c r="I26" s="507">
        <f t="shared" si="0"/>
        <v>12010</v>
      </c>
      <c r="J26" s="512"/>
      <c r="K26" s="512"/>
      <c r="L26" s="512"/>
      <c r="M26" s="512"/>
      <c r="N26" s="512"/>
      <c r="O26" s="512"/>
      <c r="P26" s="512"/>
    </row>
    <row r="27" spans="1:16" s="500" customFormat="1" ht="12">
      <c r="A27" s="516"/>
      <c r="B27" s="517"/>
      <c r="C27" s="518"/>
      <c r="D27" s="519"/>
      <c r="E27" s="519"/>
      <c r="F27" s="519"/>
      <c r="G27" s="519"/>
      <c r="H27" s="519"/>
      <c r="I27" s="519"/>
      <c r="J27" s="512"/>
      <c r="K27" s="512"/>
      <c r="L27" s="512"/>
      <c r="M27" s="512"/>
      <c r="N27" s="512"/>
      <c r="O27" s="512"/>
      <c r="P27" s="512"/>
    </row>
    <row r="28" spans="1:9" s="500" customFormat="1" ht="13.5" customHeight="1">
      <c r="A28" s="520" t="s">
        <v>838</v>
      </c>
      <c r="B28" s="520"/>
      <c r="C28" s="520"/>
      <c r="D28" s="520"/>
      <c r="E28" s="520"/>
      <c r="F28" s="520"/>
      <c r="G28" s="520"/>
      <c r="H28" s="520"/>
      <c r="I28" s="520"/>
    </row>
    <row r="29" spans="1:9" s="500" customFormat="1" ht="12">
      <c r="A29" s="474"/>
      <c r="B29" s="475"/>
      <c r="C29" s="474"/>
      <c r="D29" s="521"/>
      <c r="E29" s="521"/>
      <c r="F29" s="521"/>
      <c r="G29" s="521"/>
      <c r="H29" s="521"/>
      <c r="I29" s="521"/>
    </row>
    <row r="30" spans="1:10" s="500" customFormat="1" ht="15" customHeight="1">
      <c r="A30" s="115" t="s">
        <v>277</v>
      </c>
      <c r="B30" s="522"/>
      <c r="C30" s="522"/>
      <c r="D30" s="523" t="s">
        <v>839</v>
      </c>
      <c r="E30" s="524" t="s">
        <v>393</v>
      </c>
      <c r="F30" s="524"/>
      <c r="G30" s="524"/>
      <c r="H30" s="525" t="s">
        <v>394</v>
      </c>
      <c r="I30" s="526" t="s">
        <v>395</v>
      </c>
      <c r="J30" s="526"/>
    </row>
  </sheetData>
  <sheetProtection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0" zoomScaleNormal="90" workbookViewId="0" topLeftCell="A1">
      <pane ySplit="65535" topLeftCell="A1" activePane="topLeft" state="split"/>
      <selection pane="topLeft" activeCell="A159" sqref="A159"/>
      <selection pane="bottomLeft" activeCell="A1" sqref="A1"/>
    </sheetView>
  </sheetViews>
  <sheetFormatPr defaultColWidth="11.00390625" defaultRowHeight="12.75"/>
  <cols>
    <col min="1" max="1" width="42.00390625" style="527" customWidth="1"/>
    <col min="2" max="2" width="8.125" style="528" customWidth="1"/>
    <col min="3" max="3" width="19.75390625" style="527" customWidth="1"/>
    <col min="4" max="4" width="20.125" style="527" customWidth="1"/>
    <col min="5" max="5" width="23.75390625" style="527" customWidth="1"/>
    <col min="6" max="6" width="19.75390625" style="527" customWidth="1"/>
    <col min="7" max="16384" width="10.75390625" style="527" customWidth="1"/>
  </cols>
  <sheetData>
    <row r="1" spans="1:6" ht="15.75" customHeight="1">
      <c r="A1" s="529"/>
      <c r="B1" s="530"/>
      <c r="C1" s="529"/>
      <c r="D1" s="529"/>
      <c r="E1" s="529"/>
      <c r="F1" s="529"/>
    </row>
    <row r="2" spans="1:6" ht="12.75" customHeight="1">
      <c r="A2" s="531" t="s">
        <v>840</v>
      </c>
      <c r="B2" s="531"/>
      <c r="C2" s="531"/>
      <c r="D2" s="531"/>
      <c r="E2" s="531"/>
      <c r="F2" s="531"/>
    </row>
    <row r="3" spans="1:6" ht="12.75" customHeight="1">
      <c r="A3" s="531" t="s">
        <v>841</v>
      </c>
      <c r="B3" s="531"/>
      <c r="C3" s="531"/>
      <c r="D3" s="531"/>
      <c r="E3" s="531"/>
      <c r="F3" s="531"/>
    </row>
    <row r="4" spans="1:6" ht="12.75" customHeight="1">
      <c r="A4" s="532"/>
      <c r="B4" s="533"/>
      <c r="C4" s="532"/>
      <c r="D4" s="532"/>
      <c r="E4" s="532"/>
      <c r="F4" s="532"/>
    </row>
    <row r="5" spans="1:6" ht="12.75" customHeight="1">
      <c r="A5" s="534" t="s">
        <v>397</v>
      </c>
      <c r="B5" s="535" t="str">
        <f>'справка _1_БАЛАНС'!E3</f>
        <v>Инвестор.бг АД</v>
      </c>
      <c r="C5" s="535"/>
      <c r="D5" s="535"/>
      <c r="E5" s="536" t="s">
        <v>3</v>
      </c>
      <c r="F5" s="537">
        <f>'справка _1_БАЛАНС'!H3</f>
        <v>130277328</v>
      </c>
    </row>
    <row r="6" spans="1:13" ht="15" customHeight="1">
      <c r="A6" s="538" t="s">
        <v>842</v>
      </c>
      <c r="B6" s="539" t="str">
        <f>'справка _1_БАЛАНС'!E5</f>
        <v>четвърто тримесечие 2011</v>
      </c>
      <c r="C6" s="539"/>
      <c r="D6" s="540"/>
      <c r="E6" s="541" t="s">
        <v>6</v>
      </c>
      <c r="F6" s="542">
        <f>'справка _1_БАЛАНС'!H4</f>
        <v>1059</v>
      </c>
      <c r="G6" s="543"/>
      <c r="H6" s="543"/>
      <c r="I6" s="543"/>
      <c r="J6" s="543"/>
      <c r="K6" s="543"/>
      <c r="L6" s="543"/>
      <c r="M6" s="543"/>
    </row>
    <row r="7" spans="2:13" s="544" customFormat="1" ht="15" customHeight="1">
      <c r="B7" s="545"/>
      <c r="C7" s="546"/>
      <c r="D7" s="546"/>
      <c r="E7" s="546"/>
      <c r="F7" s="547" t="s">
        <v>282</v>
      </c>
      <c r="G7" s="546"/>
      <c r="H7" s="546"/>
      <c r="I7" s="546"/>
      <c r="J7" s="546"/>
      <c r="K7" s="546"/>
      <c r="L7" s="546"/>
      <c r="M7" s="546"/>
    </row>
    <row r="8" spans="1:15" s="552" customFormat="1" ht="51">
      <c r="A8" s="548" t="s">
        <v>843</v>
      </c>
      <c r="B8" s="549" t="s">
        <v>11</v>
      </c>
      <c r="C8" s="550" t="s">
        <v>844</v>
      </c>
      <c r="D8" s="550" t="s">
        <v>845</v>
      </c>
      <c r="E8" s="550" t="s">
        <v>846</v>
      </c>
      <c r="F8" s="550" t="s">
        <v>847</v>
      </c>
      <c r="G8" s="551"/>
      <c r="H8" s="551"/>
      <c r="I8" s="551"/>
      <c r="J8" s="551"/>
      <c r="K8" s="551"/>
      <c r="L8" s="551"/>
      <c r="M8" s="551"/>
      <c r="N8" s="551"/>
      <c r="O8" s="551"/>
    </row>
    <row r="9" spans="1:6" s="552" customFormat="1" ht="12.75">
      <c r="A9" s="550" t="s">
        <v>17</v>
      </c>
      <c r="B9" s="549" t="s">
        <v>18</v>
      </c>
      <c r="C9" s="550">
        <v>1</v>
      </c>
      <c r="D9" s="550">
        <v>2</v>
      </c>
      <c r="E9" s="550">
        <v>3</v>
      </c>
      <c r="F9" s="550">
        <v>4</v>
      </c>
    </row>
    <row r="10" spans="1:6" ht="14.25" customHeight="1">
      <c r="A10" s="553" t="s">
        <v>848</v>
      </c>
      <c r="B10" s="554"/>
      <c r="C10" s="555"/>
      <c r="D10" s="555"/>
      <c r="E10" s="555"/>
      <c r="F10" s="555"/>
    </row>
    <row r="11" spans="1:6" ht="18" customHeight="1">
      <c r="A11" s="556" t="s">
        <v>849</v>
      </c>
      <c r="B11" s="557"/>
      <c r="C11" s="555"/>
      <c r="D11" s="555"/>
      <c r="E11" s="555"/>
      <c r="F11" s="555"/>
    </row>
    <row r="12" spans="1:6" ht="14.25" customHeight="1">
      <c r="A12" s="556"/>
      <c r="B12" s="557"/>
      <c r="C12" s="558"/>
      <c r="D12" s="558"/>
      <c r="E12" s="558"/>
      <c r="F12" s="559">
        <f>C12-E12</f>
        <v>0</v>
      </c>
    </row>
    <row r="13" spans="1:6" ht="12.75">
      <c r="A13" s="556" t="s">
        <v>850</v>
      </c>
      <c r="B13" s="557"/>
      <c r="C13" s="558"/>
      <c r="D13" s="558"/>
      <c r="E13" s="558"/>
      <c r="F13" s="559">
        <f aca="true" t="shared" si="0" ref="F13:F26">C13-E13</f>
        <v>0</v>
      </c>
    </row>
    <row r="14" spans="1:6" ht="12.75">
      <c r="A14" s="556" t="s">
        <v>564</v>
      </c>
      <c r="B14" s="557"/>
      <c r="C14" s="558"/>
      <c r="D14" s="558"/>
      <c r="E14" s="558"/>
      <c r="F14" s="559">
        <f t="shared" si="0"/>
        <v>0</v>
      </c>
    </row>
    <row r="15" spans="1:6" ht="12.75">
      <c r="A15" s="556" t="s">
        <v>567</v>
      </c>
      <c r="B15" s="557"/>
      <c r="C15" s="558"/>
      <c r="D15" s="558"/>
      <c r="E15" s="558"/>
      <c r="F15" s="559">
        <f t="shared" si="0"/>
        <v>0</v>
      </c>
    </row>
    <row r="16" spans="1:6" ht="12.75">
      <c r="A16" s="556">
        <v>5</v>
      </c>
      <c r="B16" s="557"/>
      <c r="C16" s="558"/>
      <c r="D16" s="558"/>
      <c r="E16" s="558"/>
      <c r="F16" s="559">
        <f t="shared" si="0"/>
        <v>0</v>
      </c>
    </row>
    <row r="17" spans="1:6" ht="12.75">
      <c r="A17" s="556">
        <v>6</v>
      </c>
      <c r="B17" s="557"/>
      <c r="C17" s="558"/>
      <c r="D17" s="558"/>
      <c r="E17" s="558"/>
      <c r="F17" s="559">
        <f t="shared" si="0"/>
        <v>0</v>
      </c>
    </row>
    <row r="18" spans="1:6" ht="12.75">
      <c r="A18" s="556">
        <v>7</v>
      </c>
      <c r="B18" s="557"/>
      <c r="C18" s="558"/>
      <c r="D18" s="558"/>
      <c r="E18" s="558"/>
      <c r="F18" s="559">
        <f t="shared" si="0"/>
        <v>0</v>
      </c>
    </row>
    <row r="19" spans="1:6" ht="12.75">
      <c r="A19" s="556">
        <v>8</v>
      </c>
      <c r="B19" s="557"/>
      <c r="C19" s="558"/>
      <c r="D19" s="558"/>
      <c r="E19" s="558"/>
      <c r="F19" s="559">
        <f t="shared" si="0"/>
        <v>0</v>
      </c>
    </row>
    <row r="20" spans="1:6" ht="12.75">
      <c r="A20" s="556">
        <v>9</v>
      </c>
      <c r="B20" s="557"/>
      <c r="C20" s="558"/>
      <c r="D20" s="558"/>
      <c r="E20" s="558"/>
      <c r="F20" s="559">
        <f t="shared" si="0"/>
        <v>0</v>
      </c>
    </row>
    <row r="21" spans="1:6" ht="12.75">
      <c r="A21" s="556">
        <v>10</v>
      </c>
      <c r="B21" s="557"/>
      <c r="C21" s="558"/>
      <c r="D21" s="558"/>
      <c r="E21" s="558"/>
      <c r="F21" s="559">
        <f t="shared" si="0"/>
        <v>0</v>
      </c>
    </row>
    <row r="22" spans="1:6" ht="12.75">
      <c r="A22" s="556">
        <v>11</v>
      </c>
      <c r="B22" s="557"/>
      <c r="C22" s="558"/>
      <c r="D22" s="558"/>
      <c r="E22" s="558"/>
      <c r="F22" s="559">
        <f t="shared" si="0"/>
        <v>0</v>
      </c>
    </row>
    <row r="23" spans="1:6" ht="12.75">
      <c r="A23" s="556">
        <v>12</v>
      </c>
      <c r="B23" s="557"/>
      <c r="C23" s="558"/>
      <c r="D23" s="558"/>
      <c r="E23" s="558"/>
      <c r="F23" s="559">
        <f t="shared" si="0"/>
        <v>0</v>
      </c>
    </row>
    <row r="24" spans="1:6" ht="12.75">
      <c r="A24" s="556">
        <v>13</v>
      </c>
      <c r="B24" s="557"/>
      <c r="C24" s="558"/>
      <c r="D24" s="558"/>
      <c r="E24" s="558"/>
      <c r="F24" s="559">
        <f t="shared" si="0"/>
        <v>0</v>
      </c>
    </row>
    <row r="25" spans="1:6" ht="12" customHeight="1">
      <c r="A25" s="556">
        <v>14</v>
      </c>
      <c r="B25" s="557"/>
      <c r="C25" s="558"/>
      <c r="D25" s="558"/>
      <c r="E25" s="558"/>
      <c r="F25" s="559">
        <f t="shared" si="0"/>
        <v>0</v>
      </c>
    </row>
    <row r="26" spans="1:6" ht="12.75">
      <c r="A26" s="556">
        <v>15</v>
      </c>
      <c r="B26" s="557"/>
      <c r="C26" s="558"/>
      <c r="D26" s="558"/>
      <c r="E26" s="558"/>
      <c r="F26" s="559">
        <f t="shared" si="0"/>
        <v>0</v>
      </c>
    </row>
    <row r="27" spans="1:16" ht="11.25" customHeight="1">
      <c r="A27" s="560" t="s">
        <v>582</v>
      </c>
      <c r="B27" s="561" t="s">
        <v>851</v>
      </c>
      <c r="C27" s="555">
        <f>SUM(C12:C26)</f>
        <v>0</v>
      </c>
      <c r="D27" s="555"/>
      <c r="E27" s="555">
        <f>SUM(E12:E26)</f>
        <v>0</v>
      </c>
      <c r="F27" s="562">
        <f>SUM(F12:F26)</f>
        <v>0</v>
      </c>
      <c r="G27" s="563"/>
      <c r="H27" s="563"/>
      <c r="I27" s="563"/>
      <c r="J27" s="563"/>
      <c r="K27" s="563"/>
      <c r="L27" s="563"/>
      <c r="M27" s="563"/>
      <c r="N27" s="563"/>
      <c r="O27" s="563"/>
      <c r="P27" s="563"/>
    </row>
    <row r="28" spans="1:6" ht="16.5" customHeight="1">
      <c r="A28" s="556" t="s">
        <v>852</v>
      </c>
      <c r="B28" s="564"/>
      <c r="C28" s="555"/>
      <c r="D28" s="555"/>
      <c r="E28" s="555"/>
      <c r="F28" s="562"/>
    </row>
    <row r="29" spans="1:6" ht="12.75">
      <c r="A29" s="556" t="s">
        <v>558</v>
      </c>
      <c r="B29" s="564"/>
      <c r="C29" s="558"/>
      <c r="D29" s="558"/>
      <c r="E29" s="558"/>
      <c r="F29" s="559">
        <f>C29-E29</f>
        <v>0</v>
      </c>
    </row>
    <row r="30" spans="1:6" ht="12.75">
      <c r="A30" s="556" t="s">
        <v>561</v>
      </c>
      <c r="B30" s="564"/>
      <c r="C30" s="558"/>
      <c r="D30" s="558"/>
      <c r="E30" s="558"/>
      <c r="F30" s="559">
        <f aca="true" t="shared" si="1" ref="F30:F43">C30-E30</f>
        <v>0</v>
      </c>
    </row>
    <row r="31" spans="1:6" ht="12.75">
      <c r="A31" s="556" t="s">
        <v>564</v>
      </c>
      <c r="B31" s="564"/>
      <c r="C31" s="558"/>
      <c r="D31" s="558"/>
      <c r="E31" s="558"/>
      <c r="F31" s="559">
        <f t="shared" si="1"/>
        <v>0</v>
      </c>
    </row>
    <row r="32" spans="1:6" ht="12.75">
      <c r="A32" s="556" t="s">
        <v>567</v>
      </c>
      <c r="B32" s="564"/>
      <c r="C32" s="558"/>
      <c r="D32" s="558"/>
      <c r="E32" s="558"/>
      <c r="F32" s="559">
        <f t="shared" si="1"/>
        <v>0</v>
      </c>
    </row>
    <row r="33" spans="1:6" ht="12.75">
      <c r="A33" s="556">
        <v>5</v>
      </c>
      <c r="B33" s="557"/>
      <c r="C33" s="558"/>
      <c r="D33" s="558"/>
      <c r="E33" s="558"/>
      <c r="F33" s="559">
        <f t="shared" si="1"/>
        <v>0</v>
      </c>
    </row>
    <row r="34" spans="1:6" ht="12.75">
      <c r="A34" s="556">
        <v>6</v>
      </c>
      <c r="B34" s="557"/>
      <c r="C34" s="558"/>
      <c r="D34" s="558"/>
      <c r="E34" s="558"/>
      <c r="F34" s="559">
        <f t="shared" si="1"/>
        <v>0</v>
      </c>
    </row>
    <row r="35" spans="1:6" ht="12.75">
      <c r="A35" s="556">
        <v>7</v>
      </c>
      <c r="B35" s="557"/>
      <c r="C35" s="558"/>
      <c r="D35" s="558"/>
      <c r="E35" s="558"/>
      <c r="F35" s="559">
        <f t="shared" si="1"/>
        <v>0</v>
      </c>
    </row>
    <row r="36" spans="1:6" ht="12.75">
      <c r="A36" s="556">
        <v>8</v>
      </c>
      <c r="B36" s="557"/>
      <c r="C36" s="558"/>
      <c r="D36" s="558"/>
      <c r="E36" s="558"/>
      <c r="F36" s="559">
        <f t="shared" si="1"/>
        <v>0</v>
      </c>
    </row>
    <row r="37" spans="1:6" ht="12.75">
      <c r="A37" s="556">
        <v>9</v>
      </c>
      <c r="B37" s="557"/>
      <c r="C37" s="558"/>
      <c r="D37" s="558"/>
      <c r="E37" s="558"/>
      <c r="F37" s="559">
        <f t="shared" si="1"/>
        <v>0</v>
      </c>
    </row>
    <row r="38" spans="1:6" ht="12.75">
      <c r="A38" s="556">
        <v>10</v>
      </c>
      <c r="B38" s="557"/>
      <c r="C38" s="558"/>
      <c r="D38" s="558"/>
      <c r="E38" s="558"/>
      <c r="F38" s="559">
        <f t="shared" si="1"/>
        <v>0</v>
      </c>
    </row>
    <row r="39" spans="1:6" ht="12.75">
      <c r="A39" s="556">
        <v>11</v>
      </c>
      <c r="B39" s="557"/>
      <c r="C39" s="558"/>
      <c r="D39" s="558"/>
      <c r="E39" s="558"/>
      <c r="F39" s="559">
        <f t="shared" si="1"/>
        <v>0</v>
      </c>
    </row>
    <row r="40" spans="1:6" ht="12.75">
      <c r="A40" s="556">
        <v>12</v>
      </c>
      <c r="B40" s="557"/>
      <c r="C40" s="558"/>
      <c r="D40" s="558"/>
      <c r="E40" s="558"/>
      <c r="F40" s="559">
        <f t="shared" si="1"/>
        <v>0</v>
      </c>
    </row>
    <row r="41" spans="1:6" ht="12.75">
      <c r="A41" s="556">
        <v>13</v>
      </c>
      <c r="B41" s="557"/>
      <c r="C41" s="558"/>
      <c r="D41" s="558"/>
      <c r="E41" s="558"/>
      <c r="F41" s="559">
        <f t="shared" si="1"/>
        <v>0</v>
      </c>
    </row>
    <row r="42" spans="1:6" ht="12" customHeight="1">
      <c r="A42" s="556">
        <v>14</v>
      </c>
      <c r="B42" s="557"/>
      <c r="C42" s="558"/>
      <c r="D42" s="558"/>
      <c r="E42" s="558"/>
      <c r="F42" s="559">
        <f t="shared" si="1"/>
        <v>0</v>
      </c>
    </row>
    <row r="43" spans="1:6" ht="12.75">
      <c r="A43" s="556">
        <v>15</v>
      </c>
      <c r="B43" s="557"/>
      <c r="C43" s="558"/>
      <c r="D43" s="558"/>
      <c r="E43" s="558"/>
      <c r="F43" s="559">
        <f t="shared" si="1"/>
        <v>0</v>
      </c>
    </row>
    <row r="44" spans="1:16" ht="15" customHeight="1">
      <c r="A44" s="560" t="s">
        <v>836</v>
      </c>
      <c r="B44" s="561" t="s">
        <v>853</v>
      </c>
      <c r="C44" s="555">
        <f>SUM(C29:C43)</f>
        <v>0</v>
      </c>
      <c r="D44" s="555"/>
      <c r="E44" s="555">
        <f>SUM(E29:E43)</f>
        <v>0</v>
      </c>
      <c r="F44" s="562">
        <f>SUM(F29:F43)</f>
        <v>0</v>
      </c>
      <c r="G44" s="563"/>
      <c r="H44" s="563"/>
      <c r="I44" s="563"/>
      <c r="J44" s="563"/>
      <c r="K44" s="563"/>
      <c r="L44" s="563"/>
      <c r="M44" s="563"/>
      <c r="N44" s="563"/>
      <c r="O44" s="563"/>
      <c r="P44" s="563"/>
    </row>
    <row r="45" spans="1:6" ht="12.75" customHeight="1">
      <c r="A45" s="556" t="s">
        <v>854</v>
      </c>
      <c r="B45" s="564"/>
      <c r="C45" s="555"/>
      <c r="D45" s="555"/>
      <c r="E45" s="555"/>
      <c r="F45" s="562"/>
    </row>
    <row r="46" spans="1:6" ht="12.75">
      <c r="A46" s="556" t="s">
        <v>558</v>
      </c>
      <c r="B46" s="564"/>
      <c r="C46" s="558"/>
      <c r="D46" s="558"/>
      <c r="E46" s="558"/>
      <c r="F46" s="559">
        <f>C46-E46</f>
        <v>0</v>
      </c>
    </row>
    <row r="47" spans="1:6" ht="12.75">
      <c r="A47" s="556" t="s">
        <v>561</v>
      </c>
      <c r="B47" s="564"/>
      <c r="C47" s="558"/>
      <c r="D47" s="558"/>
      <c r="E47" s="558"/>
      <c r="F47" s="559">
        <f aca="true" t="shared" si="2" ref="F47:F60">C47-E47</f>
        <v>0</v>
      </c>
    </row>
    <row r="48" spans="1:6" ht="12.75">
      <c r="A48" s="556" t="s">
        <v>564</v>
      </c>
      <c r="B48" s="564"/>
      <c r="C48" s="558"/>
      <c r="D48" s="558"/>
      <c r="E48" s="558"/>
      <c r="F48" s="559">
        <f t="shared" si="2"/>
        <v>0</v>
      </c>
    </row>
    <row r="49" spans="1:6" ht="12.75">
      <c r="A49" s="556" t="s">
        <v>567</v>
      </c>
      <c r="B49" s="564"/>
      <c r="C49" s="558"/>
      <c r="D49" s="558"/>
      <c r="E49" s="558"/>
      <c r="F49" s="559">
        <f t="shared" si="2"/>
        <v>0</v>
      </c>
    </row>
    <row r="50" spans="1:6" ht="12.75">
      <c r="A50" s="556">
        <v>5</v>
      </c>
      <c r="B50" s="557"/>
      <c r="C50" s="558"/>
      <c r="D50" s="558"/>
      <c r="E50" s="558"/>
      <c r="F50" s="559">
        <f t="shared" si="2"/>
        <v>0</v>
      </c>
    </row>
    <row r="51" spans="1:6" ht="12.75">
      <c r="A51" s="556">
        <v>6</v>
      </c>
      <c r="B51" s="557"/>
      <c r="C51" s="558"/>
      <c r="D51" s="558"/>
      <c r="E51" s="558"/>
      <c r="F51" s="559">
        <f t="shared" si="2"/>
        <v>0</v>
      </c>
    </row>
    <row r="52" spans="1:6" ht="12.75">
      <c r="A52" s="556">
        <v>7</v>
      </c>
      <c r="B52" s="557"/>
      <c r="C52" s="558"/>
      <c r="D52" s="558"/>
      <c r="E52" s="558"/>
      <c r="F52" s="559">
        <f t="shared" si="2"/>
        <v>0</v>
      </c>
    </row>
    <row r="53" spans="1:6" ht="12.75">
      <c r="A53" s="556">
        <v>8</v>
      </c>
      <c r="B53" s="557"/>
      <c r="C53" s="558"/>
      <c r="D53" s="558"/>
      <c r="E53" s="558"/>
      <c r="F53" s="559">
        <f t="shared" si="2"/>
        <v>0</v>
      </c>
    </row>
    <row r="54" spans="1:6" ht="12.75">
      <c r="A54" s="556">
        <v>9</v>
      </c>
      <c r="B54" s="557"/>
      <c r="C54" s="558"/>
      <c r="D54" s="558"/>
      <c r="E54" s="558"/>
      <c r="F54" s="559">
        <f t="shared" si="2"/>
        <v>0</v>
      </c>
    </row>
    <row r="55" spans="1:6" ht="12.75">
      <c r="A55" s="556">
        <v>10</v>
      </c>
      <c r="B55" s="557"/>
      <c r="C55" s="558"/>
      <c r="D55" s="558"/>
      <c r="E55" s="558"/>
      <c r="F55" s="559">
        <f t="shared" si="2"/>
        <v>0</v>
      </c>
    </row>
    <row r="56" spans="1:6" ht="12.75">
      <c r="A56" s="556">
        <v>11</v>
      </c>
      <c r="B56" s="557"/>
      <c r="C56" s="558"/>
      <c r="D56" s="558"/>
      <c r="E56" s="558"/>
      <c r="F56" s="559">
        <f t="shared" si="2"/>
        <v>0</v>
      </c>
    </row>
    <row r="57" spans="1:6" ht="12.75">
      <c r="A57" s="556">
        <v>12</v>
      </c>
      <c r="B57" s="557"/>
      <c r="C57" s="558"/>
      <c r="D57" s="558"/>
      <c r="E57" s="558"/>
      <c r="F57" s="559">
        <f t="shared" si="2"/>
        <v>0</v>
      </c>
    </row>
    <row r="58" spans="1:6" ht="12.75">
      <c r="A58" s="556">
        <v>13</v>
      </c>
      <c r="B58" s="557"/>
      <c r="C58" s="558"/>
      <c r="D58" s="558"/>
      <c r="E58" s="558"/>
      <c r="F58" s="559">
        <f t="shared" si="2"/>
        <v>0</v>
      </c>
    </row>
    <row r="59" spans="1:6" ht="12" customHeight="1">
      <c r="A59" s="556">
        <v>14</v>
      </c>
      <c r="B59" s="557"/>
      <c r="C59" s="558"/>
      <c r="D59" s="558"/>
      <c r="E59" s="558"/>
      <c r="F59" s="559">
        <f t="shared" si="2"/>
        <v>0</v>
      </c>
    </row>
    <row r="60" spans="1:6" ht="12.75">
      <c r="A60" s="556">
        <v>15</v>
      </c>
      <c r="B60" s="557"/>
      <c r="C60" s="558"/>
      <c r="D60" s="558"/>
      <c r="E60" s="558"/>
      <c r="F60" s="559">
        <f t="shared" si="2"/>
        <v>0</v>
      </c>
    </row>
    <row r="61" spans="1:16" ht="12" customHeight="1">
      <c r="A61" s="560" t="s">
        <v>855</v>
      </c>
      <c r="B61" s="561" t="s">
        <v>856</v>
      </c>
      <c r="C61" s="555">
        <f>SUM(C46:C60)</f>
        <v>0</v>
      </c>
      <c r="D61" s="555"/>
      <c r="E61" s="555">
        <f>SUM(E46:E60)</f>
        <v>0</v>
      </c>
      <c r="F61" s="562">
        <f>SUM(F46:F60)</f>
        <v>0</v>
      </c>
      <c r="G61" s="563"/>
      <c r="H61" s="563"/>
      <c r="I61" s="563"/>
      <c r="J61" s="563"/>
      <c r="K61" s="563"/>
      <c r="L61" s="563"/>
      <c r="M61" s="563"/>
      <c r="N61" s="563"/>
      <c r="O61" s="563"/>
      <c r="P61" s="563"/>
    </row>
    <row r="62" spans="1:6" ht="18.75" customHeight="1">
      <c r="A62" s="556" t="s">
        <v>857</v>
      </c>
      <c r="B62" s="564"/>
      <c r="C62" s="555"/>
      <c r="D62" s="555"/>
      <c r="E62" s="555"/>
      <c r="F62" s="562"/>
    </row>
    <row r="63" spans="1:6" ht="12.75">
      <c r="A63" s="556" t="s">
        <v>558</v>
      </c>
      <c r="B63" s="564"/>
      <c r="C63" s="558"/>
      <c r="D63" s="558"/>
      <c r="E63" s="558"/>
      <c r="F63" s="559">
        <f>C63-E63</f>
        <v>0</v>
      </c>
    </row>
    <row r="64" spans="1:6" ht="12.75">
      <c r="A64" s="556" t="s">
        <v>561</v>
      </c>
      <c r="B64" s="564"/>
      <c r="C64" s="558"/>
      <c r="D64" s="558"/>
      <c r="E64" s="558"/>
      <c r="F64" s="559">
        <f aca="true" t="shared" si="3" ref="F64:F77">C64-E64</f>
        <v>0</v>
      </c>
    </row>
    <row r="65" spans="1:6" ht="12.75">
      <c r="A65" s="556" t="s">
        <v>564</v>
      </c>
      <c r="B65" s="564"/>
      <c r="C65" s="558"/>
      <c r="D65" s="558"/>
      <c r="E65" s="558"/>
      <c r="F65" s="559">
        <f t="shared" si="3"/>
        <v>0</v>
      </c>
    </row>
    <row r="66" spans="1:6" ht="12.75">
      <c r="A66" s="556" t="s">
        <v>567</v>
      </c>
      <c r="B66" s="564"/>
      <c r="C66" s="558"/>
      <c r="D66" s="558"/>
      <c r="E66" s="558"/>
      <c r="F66" s="559">
        <f t="shared" si="3"/>
        <v>0</v>
      </c>
    </row>
    <row r="67" spans="1:6" ht="12.75">
      <c r="A67" s="556">
        <v>5</v>
      </c>
      <c r="B67" s="557"/>
      <c r="C67" s="558"/>
      <c r="D67" s="558"/>
      <c r="E67" s="558"/>
      <c r="F67" s="559">
        <f t="shared" si="3"/>
        <v>0</v>
      </c>
    </row>
    <row r="68" spans="1:6" ht="12.75">
      <c r="A68" s="556">
        <v>6</v>
      </c>
      <c r="B68" s="557"/>
      <c r="C68" s="558"/>
      <c r="D68" s="558"/>
      <c r="E68" s="558"/>
      <c r="F68" s="559">
        <f t="shared" si="3"/>
        <v>0</v>
      </c>
    </row>
    <row r="69" spans="1:6" ht="12.75">
      <c r="A69" s="556">
        <v>7</v>
      </c>
      <c r="B69" s="557"/>
      <c r="C69" s="558"/>
      <c r="D69" s="558"/>
      <c r="E69" s="558"/>
      <c r="F69" s="559">
        <f t="shared" si="3"/>
        <v>0</v>
      </c>
    </row>
    <row r="70" spans="1:6" ht="12.75">
      <c r="A70" s="556">
        <v>8</v>
      </c>
      <c r="B70" s="557"/>
      <c r="C70" s="558"/>
      <c r="D70" s="558"/>
      <c r="E70" s="558"/>
      <c r="F70" s="559">
        <f t="shared" si="3"/>
        <v>0</v>
      </c>
    </row>
    <row r="71" spans="1:6" ht="12.75">
      <c r="A71" s="556">
        <v>9</v>
      </c>
      <c r="B71" s="557"/>
      <c r="C71" s="558"/>
      <c r="D71" s="558"/>
      <c r="E71" s="558"/>
      <c r="F71" s="559">
        <f t="shared" si="3"/>
        <v>0</v>
      </c>
    </row>
    <row r="72" spans="1:6" ht="12.75">
      <c r="A72" s="556">
        <v>10</v>
      </c>
      <c r="B72" s="557"/>
      <c r="C72" s="558"/>
      <c r="D72" s="558"/>
      <c r="E72" s="558"/>
      <c r="F72" s="559">
        <f t="shared" si="3"/>
        <v>0</v>
      </c>
    </row>
    <row r="73" spans="1:6" ht="12.75">
      <c r="A73" s="556">
        <v>11</v>
      </c>
      <c r="B73" s="557"/>
      <c r="C73" s="558"/>
      <c r="D73" s="558"/>
      <c r="E73" s="558"/>
      <c r="F73" s="559">
        <f t="shared" si="3"/>
        <v>0</v>
      </c>
    </row>
    <row r="74" spans="1:6" ht="12.75">
      <c r="A74" s="556">
        <v>12</v>
      </c>
      <c r="B74" s="557"/>
      <c r="C74" s="558"/>
      <c r="D74" s="558"/>
      <c r="E74" s="558"/>
      <c r="F74" s="559">
        <f t="shared" si="3"/>
        <v>0</v>
      </c>
    </row>
    <row r="75" spans="1:6" ht="12.75">
      <c r="A75" s="556">
        <v>13</v>
      </c>
      <c r="B75" s="557"/>
      <c r="C75" s="558"/>
      <c r="D75" s="558"/>
      <c r="E75" s="558"/>
      <c r="F75" s="559">
        <f t="shared" si="3"/>
        <v>0</v>
      </c>
    </row>
    <row r="76" spans="1:6" ht="12" customHeight="1">
      <c r="A76" s="556">
        <v>14</v>
      </c>
      <c r="B76" s="557"/>
      <c r="C76" s="558"/>
      <c r="D76" s="558"/>
      <c r="E76" s="558"/>
      <c r="F76" s="559">
        <f t="shared" si="3"/>
        <v>0</v>
      </c>
    </row>
    <row r="77" spans="1:6" ht="12.75">
      <c r="A77" s="556">
        <v>15</v>
      </c>
      <c r="B77" s="557"/>
      <c r="C77" s="558"/>
      <c r="D77" s="558"/>
      <c r="E77" s="558"/>
      <c r="F77" s="559">
        <f t="shared" si="3"/>
        <v>0</v>
      </c>
    </row>
    <row r="78" spans="1:16" ht="14.25" customHeight="1">
      <c r="A78" s="560" t="s">
        <v>599</v>
      </c>
      <c r="B78" s="561" t="s">
        <v>858</v>
      </c>
      <c r="C78" s="555">
        <f>SUM(C63:C77)</f>
        <v>0</v>
      </c>
      <c r="D78" s="555"/>
      <c r="E78" s="555">
        <f>SUM(E63:E77)</f>
        <v>0</v>
      </c>
      <c r="F78" s="562">
        <f>SUM(F63:F77)</f>
        <v>0</v>
      </c>
      <c r="G78" s="563"/>
      <c r="H78" s="563"/>
      <c r="I78" s="563"/>
      <c r="J78" s="563"/>
      <c r="K78" s="563"/>
      <c r="L78" s="563"/>
      <c r="M78" s="563"/>
      <c r="N78" s="563"/>
      <c r="O78" s="563"/>
      <c r="P78" s="563"/>
    </row>
    <row r="79" spans="1:16" ht="20.25" customHeight="1">
      <c r="A79" s="565" t="s">
        <v>859</v>
      </c>
      <c r="B79" s="561" t="s">
        <v>860</v>
      </c>
      <c r="C79" s="555">
        <f>C78+C61+C44+C27</f>
        <v>0</v>
      </c>
      <c r="D79" s="555"/>
      <c r="E79" s="555">
        <f>E78+E61+E44+E27</f>
        <v>0</v>
      </c>
      <c r="F79" s="562">
        <f>F78+F61+F44+F27</f>
        <v>0</v>
      </c>
      <c r="G79" s="563"/>
      <c r="H79" s="563"/>
      <c r="I79" s="563"/>
      <c r="J79" s="563"/>
      <c r="K79" s="563"/>
      <c r="L79" s="563"/>
      <c r="M79" s="563"/>
      <c r="N79" s="563"/>
      <c r="O79" s="563"/>
      <c r="P79" s="563"/>
    </row>
    <row r="80" spans="1:6" ht="15" customHeight="1">
      <c r="A80" s="553" t="s">
        <v>861</v>
      </c>
      <c r="B80" s="561"/>
      <c r="C80" s="555"/>
      <c r="D80" s="555"/>
      <c r="E80" s="555"/>
      <c r="F80" s="562"/>
    </row>
    <row r="81" spans="1:6" ht="14.25" customHeight="1">
      <c r="A81" s="556" t="s">
        <v>849</v>
      </c>
      <c r="B81" s="564"/>
      <c r="C81" s="555"/>
      <c r="D81" s="555"/>
      <c r="E81" s="555"/>
      <c r="F81" s="562"/>
    </row>
    <row r="82" spans="1:6" ht="12.75">
      <c r="A82" s="556" t="s">
        <v>862</v>
      </c>
      <c r="B82" s="564"/>
      <c r="C82" s="558"/>
      <c r="D82" s="558"/>
      <c r="E82" s="558"/>
      <c r="F82" s="559">
        <f>C82-E82</f>
        <v>0</v>
      </c>
    </row>
    <row r="83" spans="1:6" ht="12.75">
      <c r="A83" s="556" t="s">
        <v>850</v>
      </c>
      <c r="B83" s="564"/>
      <c r="C83" s="558"/>
      <c r="D83" s="558"/>
      <c r="E83" s="558"/>
      <c r="F83" s="559">
        <f aca="true" t="shared" si="4" ref="F83:F96">C83-E83</f>
        <v>0</v>
      </c>
    </row>
    <row r="84" spans="1:6" ht="12.75">
      <c r="A84" s="556" t="s">
        <v>564</v>
      </c>
      <c r="B84" s="564"/>
      <c r="C84" s="558"/>
      <c r="D84" s="558"/>
      <c r="E84" s="558"/>
      <c r="F84" s="559">
        <f t="shared" si="4"/>
        <v>0</v>
      </c>
    </row>
    <row r="85" spans="1:6" ht="12.75">
      <c r="A85" s="556" t="s">
        <v>567</v>
      </c>
      <c r="B85" s="564"/>
      <c r="C85" s="558"/>
      <c r="D85" s="558"/>
      <c r="E85" s="558"/>
      <c r="F85" s="559">
        <f t="shared" si="4"/>
        <v>0</v>
      </c>
    </row>
    <row r="86" spans="1:6" ht="12.75">
      <c r="A86" s="556">
        <v>5</v>
      </c>
      <c r="B86" s="557"/>
      <c r="C86" s="558"/>
      <c r="D86" s="558"/>
      <c r="E86" s="558"/>
      <c r="F86" s="559">
        <f t="shared" si="4"/>
        <v>0</v>
      </c>
    </row>
    <row r="87" spans="1:6" ht="12.75">
      <c r="A87" s="556">
        <v>6</v>
      </c>
      <c r="B87" s="557"/>
      <c r="C87" s="558"/>
      <c r="D87" s="558"/>
      <c r="E87" s="558"/>
      <c r="F87" s="559">
        <f t="shared" si="4"/>
        <v>0</v>
      </c>
    </row>
    <row r="88" spans="1:6" ht="12.75">
      <c r="A88" s="556">
        <v>7</v>
      </c>
      <c r="B88" s="557"/>
      <c r="C88" s="558"/>
      <c r="D88" s="558"/>
      <c r="E88" s="558"/>
      <c r="F88" s="559">
        <f t="shared" si="4"/>
        <v>0</v>
      </c>
    </row>
    <row r="89" spans="1:6" ht="12.75">
      <c r="A89" s="556">
        <v>8</v>
      </c>
      <c r="B89" s="557"/>
      <c r="C89" s="558"/>
      <c r="D89" s="558"/>
      <c r="E89" s="558"/>
      <c r="F89" s="559">
        <f t="shared" si="4"/>
        <v>0</v>
      </c>
    </row>
    <row r="90" spans="1:6" ht="12" customHeight="1">
      <c r="A90" s="556">
        <v>9</v>
      </c>
      <c r="B90" s="557"/>
      <c r="C90" s="558"/>
      <c r="D90" s="558"/>
      <c r="E90" s="558"/>
      <c r="F90" s="559">
        <f t="shared" si="4"/>
        <v>0</v>
      </c>
    </row>
    <row r="91" spans="1:6" ht="12.75">
      <c r="A91" s="556">
        <v>10</v>
      </c>
      <c r="B91" s="557"/>
      <c r="C91" s="558"/>
      <c r="D91" s="558"/>
      <c r="E91" s="558"/>
      <c r="F91" s="559">
        <f t="shared" si="4"/>
        <v>0</v>
      </c>
    </row>
    <row r="92" spans="1:6" ht="12.75">
      <c r="A92" s="556">
        <v>11</v>
      </c>
      <c r="B92" s="557"/>
      <c r="C92" s="558"/>
      <c r="D92" s="558"/>
      <c r="E92" s="558"/>
      <c r="F92" s="559">
        <f t="shared" si="4"/>
        <v>0</v>
      </c>
    </row>
    <row r="93" spans="1:6" ht="12.75">
      <c r="A93" s="556">
        <v>12</v>
      </c>
      <c r="B93" s="557"/>
      <c r="C93" s="558"/>
      <c r="D93" s="558"/>
      <c r="E93" s="558"/>
      <c r="F93" s="559">
        <f t="shared" si="4"/>
        <v>0</v>
      </c>
    </row>
    <row r="94" spans="1:6" ht="12.75">
      <c r="A94" s="556">
        <v>13</v>
      </c>
      <c r="B94" s="557"/>
      <c r="C94" s="558"/>
      <c r="D94" s="558"/>
      <c r="E94" s="558"/>
      <c r="F94" s="559">
        <f t="shared" si="4"/>
        <v>0</v>
      </c>
    </row>
    <row r="95" spans="1:6" ht="12" customHeight="1">
      <c r="A95" s="556">
        <v>14</v>
      </c>
      <c r="B95" s="557"/>
      <c r="C95" s="558"/>
      <c r="D95" s="558"/>
      <c r="E95" s="558"/>
      <c r="F95" s="559">
        <f t="shared" si="4"/>
        <v>0</v>
      </c>
    </row>
    <row r="96" spans="1:6" ht="12.75">
      <c r="A96" s="556">
        <v>15</v>
      </c>
      <c r="B96" s="557"/>
      <c r="C96" s="558"/>
      <c r="D96" s="558"/>
      <c r="E96" s="558"/>
      <c r="F96" s="559">
        <f t="shared" si="4"/>
        <v>0</v>
      </c>
    </row>
    <row r="97" spans="1:16" ht="15" customHeight="1">
      <c r="A97" s="560" t="s">
        <v>582</v>
      </c>
      <c r="B97" s="561" t="s">
        <v>863</v>
      </c>
      <c r="C97" s="555">
        <f>SUM(C82:C96)</f>
        <v>0</v>
      </c>
      <c r="D97" s="555"/>
      <c r="E97" s="555">
        <f>SUM(E82:E96)</f>
        <v>0</v>
      </c>
      <c r="F97" s="562">
        <f>SUM(F82:F96)</f>
        <v>0</v>
      </c>
      <c r="G97" s="563"/>
      <c r="H97" s="563"/>
      <c r="I97" s="563"/>
      <c r="J97" s="563"/>
      <c r="K97" s="563"/>
      <c r="L97" s="563"/>
      <c r="M97" s="563"/>
      <c r="N97" s="563"/>
      <c r="O97" s="563"/>
      <c r="P97" s="563"/>
    </row>
    <row r="98" spans="1:6" ht="15.75" customHeight="1">
      <c r="A98" s="556" t="s">
        <v>852</v>
      </c>
      <c r="B98" s="564"/>
      <c r="C98" s="555"/>
      <c r="D98" s="555"/>
      <c r="E98" s="555"/>
      <c r="F98" s="562"/>
    </row>
    <row r="99" spans="1:6" ht="12.75">
      <c r="A99" s="556" t="s">
        <v>558</v>
      </c>
      <c r="B99" s="564"/>
      <c r="C99" s="558"/>
      <c r="D99" s="558"/>
      <c r="E99" s="558"/>
      <c r="F99" s="559">
        <f>C99-E99</f>
        <v>0</v>
      </c>
    </row>
    <row r="100" spans="1:6" ht="12.75">
      <c r="A100" s="556" t="s">
        <v>561</v>
      </c>
      <c r="B100" s="564"/>
      <c r="C100" s="558"/>
      <c r="D100" s="558"/>
      <c r="E100" s="558"/>
      <c r="F100" s="559">
        <f aca="true" t="shared" si="5" ref="F100:F113">C100-E100</f>
        <v>0</v>
      </c>
    </row>
    <row r="101" spans="1:6" ht="12.75">
      <c r="A101" s="556" t="s">
        <v>564</v>
      </c>
      <c r="B101" s="564"/>
      <c r="C101" s="558"/>
      <c r="D101" s="558"/>
      <c r="E101" s="558"/>
      <c r="F101" s="559">
        <f t="shared" si="5"/>
        <v>0</v>
      </c>
    </row>
    <row r="102" spans="1:6" ht="12.75">
      <c r="A102" s="556" t="s">
        <v>567</v>
      </c>
      <c r="B102" s="564"/>
      <c r="C102" s="558"/>
      <c r="D102" s="558"/>
      <c r="E102" s="558"/>
      <c r="F102" s="559">
        <f t="shared" si="5"/>
        <v>0</v>
      </c>
    </row>
    <row r="103" spans="1:6" ht="12.75">
      <c r="A103" s="556">
        <v>5</v>
      </c>
      <c r="B103" s="557"/>
      <c r="C103" s="558"/>
      <c r="D103" s="558"/>
      <c r="E103" s="558"/>
      <c r="F103" s="559">
        <f t="shared" si="5"/>
        <v>0</v>
      </c>
    </row>
    <row r="104" spans="1:6" ht="12.75">
      <c r="A104" s="556">
        <v>6</v>
      </c>
      <c r="B104" s="557"/>
      <c r="C104" s="558"/>
      <c r="D104" s="558"/>
      <c r="E104" s="558"/>
      <c r="F104" s="559">
        <f t="shared" si="5"/>
        <v>0</v>
      </c>
    </row>
    <row r="105" spans="1:6" ht="12.75">
      <c r="A105" s="556">
        <v>7</v>
      </c>
      <c r="B105" s="557"/>
      <c r="C105" s="558"/>
      <c r="D105" s="558"/>
      <c r="E105" s="558"/>
      <c r="F105" s="559">
        <f t="shared" si="5"/>
        <v>0</v>
      </c>
    </row>
    <row r="106" spans="1:6" ht="12.75">
      <c r="A106" s="556">
        <v>8</v>
      </c>
      <c r="B106" s="557"/>
      <c r="C106" s="558"/>
      <c r="D106" s="558"/>
      <c r="E106" s="558"/>
      <c r="F106" s="559">
        <f t="shared" si="5"/>
        <v>0</v>
      </c>
    </row>
    <row r="107" spans="1:6" ht="12" customHeight="1">
      <c r="A107" s="556">
        <v>9</v>
      </c>
      <c r="B107" s="557"/>
      <c r="C107" s="558"/>
      <c r="D107" s="558"/>
      <c r="E107" s="558"/>
      <c r="F107" s="559">
        <f t="shared" si="5"/>
        <v>0</v>
      </c>
    </row>
    <row r="108" spans="1:6" ht="12.75">
      <c r="A108" s="556">
        <v>10</v>
      </c>
      <c r="B108" s="557"/>
      <c r="C108" s="558"/>
      <c r="D108" s="558"/>
      <c r="E108" s="558"/>
      <c r="F108" s="559">
        <f t="shared" si="5"/>
        <v>0</v>
      </c>
    </row>
    <row r="109" spans="1:6" ht="12.75">
      <c r="A109" s="556">
        <v>11</v>
      </c>
      <c r="B109" s="557"/>
      <c r="C109" s="558"/>
      <c r="D109" s="558"/>
      <c r="E109" s="558"/>
      <c r="F109" s="559">
        <f t="shared" si="5"/>
        <v>0</v>
      </c>
    </row>
    <row r="110" spans="1:6" ht="12.75">
      <c r="A110" s="556">
        <v>12</v>
      </c>
      <c r="B110" s="557"/>
      <c r="C110" s="558"/>
      <c r="D110" s="558"/>
      <c r="E110" s="558"/>
      <c r="F110" s="559">
        <f t="shared" si="5"/>
        <v>0</v>
      </c>
    </row>
    <row r="111" spans="1:6" ht="12.75">
      <c r="A111" s="556">
        <v>13</v>
      </c>
      <c r="B111" s="557"/>
      <c r="C111" s="558"/>
      <c r="D111" s="558"/>
      <c r="E111" s="558"/>
      <c r="F111" s="559">
        <f t="shared" si="5"/>
        <v>0</v>
      </c>
    </row>
    <row r="112" spans="1:6" ht="12" customHeight="1">
      <c r="A112" s="556">
        <v>14</v>
      </c>
      <c r="B112" s="557"/>
      <c r="C112" s="558"/>
      <c r="D112" s="558"/>
      <c r="E112" s="558"/>
      <c r="F112" s="559">
        <f t="shared" si="5"/>
        <v>0</v>
      </c>
    </row>
    <row r="113" spans="1:6" ht="12.75">
      <c r="A113" s="556">
        <v>15</v>
      </c>
      <c r="B113" s="557"/>
      <c r="C113" s="558"/>
      <c r="D113" s="558"/>
      <c r="E113" s="558"/>
      <c r="F113" s="559">
        <f t="shared" si="5"/>
        <v>0</v>
      </c>
    </row>
    <row r="114" spans="1:16" ht="11.25" customHeight="1">
      <c r="A114" s="560" t="s">
        <v>836</v>
      </c>
      <c r="B114" s="561" t="s">
        <v>864</v>
      </c>
      <c r="C114" s="555">
        <f>SUM(C99:C113)</f>
        <v>0</v>
      </c>
      <c r="D114" s="555"/>
      <c r="E114" s="555">
        <f>SUM(E99:E113)</f>
        <v>0</v>
      </c>
      <c r="F114" s="562">
        <f>SUM(F99:F113)</f>
        <v>0</v>
      </c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</row>
    <row r="115" spans="1:6" ht="15" customHeight="1">
      <c r="A115" s="556" t="s">
        <v>854</v>
      </c>
      <c r="B115" s="564"/>
      <c r="C115" s="555"/>
      <c r="D115" s="555"/>
      <c r="E115" s="555"/>
      <c r="F115" s="562"/>
    </row>
    <row r="116" spans="1:6" ht="12.75">
      <c r="A116" s="556" t="s">
        <v>558</v>
      </c>
      <c r="B116" s="564"/>
      <c r="C116" s="558"/>
      <c r="D116" s="558"/>
      <c r="E116" s="558"/>
      <c r="F116" s="559">
        <f>C116-E116</f>
        <v>0</v>
      </c>
    </row>
    <row r="117" spans="1:6" ht="12.75">
      <c r="A117" s="556" t="s">
        <v>561</v>
      </c>
      <c r="B117" s="564"/>
      <c r="C117" s="558"/>
      <c r="D117" s="558"/>
      <c r="E117" s="558"/>
      <c r="F117" s="559">
        <f aca="true" t="shared" si="6" ref="F117:F130">C117-E117</f>
        <v>0</v>
      </c>
    </row>
    <row r="118" spans="1:6" ht="12.75">
      <c r="A118" s="556" t="s">
        <v>564</v>
      </c>
      <c r="B118" s="564"/>
      <c r="C118" s="558"/>
      <c r="D118" s="558"/>
      <c r="E118" s="558"/>
      <c r="F118" s="559">
        <f t="shared" si="6"/>
        <v>0</v>
      </c>
    </row>
    <row r="119" spans="1:6" ht="12.75">
      <c r="A119" s="556" t="s">
        <v>567</v>
      </c>
      <c r="B119" s="564"/>
      <c r="C119" s="558"/>
      <c r="D119" s="558"/>
      <c r="E119" s="558"/>
      <c r="F119" s="559">
        <f t="shared" si="6"/>
        <v>0</v>
      </c>
    </row>
    <row r="120" spans="1:6" ht="12.75">
      <c r="A120" s="556">
        <v>5</v>
      </c>
      <c r="B120" s="557"/>
      <c r="C120" s="558"/>
      <c r="D120" s="558"/>
      <c r="E120" s="558"/>
      <c r="F120" s="559">
        <f t="shared" si="6"/>
        <v>0</v>
      </c>
    </row>
    <row r="121" spans="1:6" ht="12.75">
      <c r="A121" s="556">
        <v>6</v>
      </c>
      <c r="B121" s="557"/>
      <c r="C121" s="558"/>
      <c r="D121" s="558"/>
      <c r="E121" s="558"/>
      <c r="F121" s="559">
        <f t="shared" si="6"/>
        <v>0</v>
      </c>
    </row>
    <row r="122" spans="1:6" ht="12.75">
      <c r="A122" s="556">
        <v>7</v>
      </c>
      <c r="B122" s="557"/>
      <c r="C122" s="558"/>
      <c r="D122" s="558"/>
      <c r="E122" s="558"/>
      <c r="F122" s="559">
        <f t="shared" si="6"/>
        <v>0</v>
      </c>
    </row>
    <row r="123" spans="1:6" ht="12.75">
      <c r="A123" s="556">
        <v>8</v>
      </c>
      <c r="B123" s="557"/>
      <c r="C123" s="558"/>
      <c r="D123" s="558"/>
      <c r="E123" s="558"/>
      <c r="F123" s="559">
        <f t="shared" si="6"/>
        <v>0</v>
      </c>
    </row>
    <row r="124" spans="1:6" ht="12" customHeight="1">
      <c r="A124" s="556">
        <v>9</v>
      </c>
      <c r="B124" s="557"/>
      <c r="C124" s="558"/>
      <c r="D124" s="558"/>
      <c r="E124" s="558"/>
      <c r="F124" s="559">
        <f t="shared" si="6"/>
        <v>0</v>
      </c>
    </row>
    <row r="125" spans="1:6" ht="12.75">
      <c r="A125" s="556">
        <v>10</v>
      </c>
      <c r="B125" s="557"/>
      <c r="C125" s="558"/>
      <c r="D125" s="558"/>
      <c r="E125" s="558"/>
      <c r="F125" s="559">
        <f t="shared" si="6"/>
        <v>0</v>
      </c>
    </row>
    <row r="126" spans="1:6" ht="12.75">
      <c r="A126" s="556">
        <v>11</v>
      </c>
      <c r="B126" s="557"/>
      <c r="C126" s="558"/>
      <c r="D126" s="558"/>
      <c r="E126" s="558"/>
      <c r="F126" s="559">
        <f t="shared" si="6"/>
        <v>0</v>
      </c>
    </row>
    <row r="127" spans="1:6" ht="12.75">
      <c r="A127" s="556">
        <v>12</v>
      </c>
      <c r="B127" s="557"/>
      <c r="C127" s="558"/>
      <c r="D127" s="558"/>
      <c r="E127" s="558"/>
      <c r="F127" s="559">
        <f t="shared" si="6"/>
        <v>0</v>
      </c>
    </row>
    <row r="128" spans="1:6" ht="12.75">
      <c r="A128" s="556">
        <v>13</v>
      </c>
      <c r="B128" s="557"/>
      <c r="C128" s="558"/>
      <c r="D128" s="558"/>
      <c r="E128" s="558"/>
      <c r="F128" s="559">
        <f t="shared" si="6"/>
        <v>0</v>
      </c>
    </row>
    <row r="129" spans="1:6" ht="12" customHeight="1">
      <c r="A129" s="556">
        <v>14</v>
      </c>
      <c r="B129" s="557"/>
      <c r="C129" s="558"/>
      <c r="D129" s="558"/>
      <c r="E129" s="558"/>
      <c r="F129" s="559">
        <f t="shared" si="6"/>
        <v>0</v>
      </c>
    </row>
    <row r="130" spans="1:6" ht="12.75">
      <c r="A130" s="556">
        <v>15</v>
      </c>
      <c r="B130" s="557"/>
      <c r="C130" s="558"/>
      <c r="D130" s="558"/>
      <c r="E130" s="558"/>
      <c r="F130" s="559">
        <f t="shared" si="6"/>
        <v>0</v>
      </c>
    </row>
    <row r="131" spans="1:16" ht="15.75" customHeight="1">
      <c r="A131" s="560" t="s">
        <v>855</v>
      </c>
      <c r="B131" s="561" t="s">
        <v>865</v>
      </c>
      <c r="C131" s="555">
        <f>SUM(C116:C130)</f>
        <v>0</v>
      </c>
      <c r="D131" s="555"/>
      <c r="E131" s="555">
        <f>SUM(E116:E130)</f>
        <v>0</v>
      </c>
      <c r="F131" s="562">
        <f>SUM(F116:F130)</f>
        <v>0</v>
      </c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</row>
    <row r="132" spans="1:6" ht="12.75" customHeight="1">
      <c r="A132" s="556" t="s">
        <v>857</v>
      </c>
      <c r="B132" s="564"/>
      <c r="C132" s="555"/>
      <c r="D132" s="555"/>
      <c r="E132" s="555"/>
      <c r="F132" s="562"/>
    </row>
    <row r="133" spans="1:6" ht="12.75">
      <c r="A133" s="556" t="s">
        <v>558</v>
      </c>
      <c r="B133" s="564"/>
      <c r="C133" s="558"/>
      <c r="D133" s="558"/>
      <c r="E133" s="558"/>
      <c r="F133" s="559">
        <f>C133-E133</f>
        <v>0</v>
      </c>
    </row>
    <row r="134" spans="1:6" ht="12.75">
      <c r="A134" s="556" t="s">
        <v>561</v>
      </c>
      <c r="B134" s="564"/>
      <c r="C134" s="558"/>
      <c r="D134" s="558"/>
      <c r="E134" s="558"/>
      <c r="F134" s="559">
        <f aca="true" t="shared" si="7" ref="F134:F147">C134-E134</f>
        <v>0</v>
      </c>
    </row>
    <row r="135" spans="1:6" ht="12.75">
      <c r="A135" s="556" t="s">
        <v>564</v>
      </c>
      <c r="B135" s="564"/>
      <c r="C135" s="558"/>
      <c r="D135" s="558"/>
      <c r="E135" s="558"/>
      <c r="F135" s="559">
        <f t="shared" si="7"/>
        <v>0</v>
      </c>
    </row>
    <row r="136" spans="1:6" ht="12.75">
      <c r="A136" s="556" t="s">
        <v>567</v>
      </c>
      <c r="B136" s="564"/>
      <c r="C136" s="558"/>
      <c r="D136" s="558"/>
      <c r="E136" s="558"/>
      <c r="F136" s="559">
        <f t="shared" si="7"/>
        <v>0</v>
      </c>
    </row>
    <row r="137" spans="1:6" ht="12.75">
      <c r="A137" s="556">
        <v>5</v>
      </c>
      <c r="B137" s="557"/>
      <c r="C137" s="558"/>
      <c r="D137" s="558"/>
      <c r="E137" s="558"/>
      <c r="F137" s="559">
        <f t="shared" si="7"/>
        <v>0</v>
      </c>
    </row>
    <row r="138" spans="1:6" ht="12.75">
      <c r="A138" s="556">
        <v>6</v>
      </c>
      <c r="B138" s="557"/>
      <c r="C138" s="558"/>
      <c r="D138" s="558"/>
      <c r="E138" s="558"/>
      <c r="F138" s="559">
        <f t="shared" si="7"/>
        <v>0</v>
      </c>
    </row>
    <row r="139" spans="1:6" ht="12.75">
      <c r="A139" s="556">
        <v>7</v>
      </c>
      <c r="B139" s="557"/>
      <c r="C139" s="558"/>
      <c r="D139" s="558"/>
      <c r="E139" s="558"/>
      <c r="F139" s="559">
        <f t="shared" si="7"/>
        <v>0</v>
      </c>
    </row>
    <row r="140" spans="1:6" ht="12.75">
      <c r="A140" s="556">
        <v>8</v>
      </c>
      <c r="B140" s="557"/>
      <c r="C140" s="558"/>
      <c r="D140" s="558"/>
      <c r="E140" s="558"/>
      <c r="F140" s="559">
        <f t="shared" si="7"/>
        <v>0</v>
      </c>
    </row>
    <row r="141" spans="1:6" ht="12" customHeight="1">
      <c r="A141" s="556">
        <v>9</v>
      </c>
      <c r="B141" s="557"/>
      <c r="C141" s="558"/>
      <c r="D141" s="558"/>
      <c r="E141" s="558"/>
      <c r="F141" s="559">
        <f t="shared" si="7"/>
        <v>0</v>
      </c>
    </row>
    <row r="142" spans="1:6" ht="12.75">
      <c r="A142" s="556">
        <v>10</v>
      </c>
      <c r="B142" s="557"/>
      <c r="C142" s="558"/>
      <c r="D142" s="558"/>
      <c r="E142" s="558"/>
      <c r="F142" s="559">
        <f t="shared" si="7"/>
        <v>0</v>
      </c>
    </row>
    <row r="143" spans="1:6" ht="12.75">
      <c r="A143" s="556">
        <v>11</v>
      </c>
      <c r="B143" s="557"/>
      <c r="C143" s="558"/>
      <c r="D143" s="558"/>
      <c r="E143" s="558"/>
      <c r="F143" s="559">
        <f t="shared" si="7"/>
        <v>0</v>
      </c>
    </row>
    <row r="144" spans="1:6" ht="12.75">
      <c r="A144" s="556">
        <v>12</v>
      </c>
      <c r="B144" s="557"/>
      <c r="C144" s="558"/>
      <c r="D144" s="558"/>
      <c r="E144" s="558"/>
      <c r="F144" s="559">
        <f t="shared" si="7"/>
        <v>0</v>
      </c>
    </row>
    <row r="145" spans="1:6" ht="12.75">
      <c r="A145" s="556">
        <v>13</v>
      </c>
      <c r="B145" s="557"/>
      <c r="C145" s="558"/>
      <c r="D145" s="558"/>
      <c r="E145" s="558"/>
      <c r="F145" s="559">
        <f t="shared" si="7"/>
        <v>0</v>
      </c>
    </row>
    <row r="146" spans="1:6" ht="12" customHeight="1">
      <c r="A146" s="556">
        <v>14</v>
      </c>
      <c r="B146" s="557"/>
      <c r="C146" s="558"/>
      <c r="D146" s="558"/>
      <c r="E146" s="558"/>
      <c r="F146" s="559">
        <f t="shared" si="7"/>
        <v>0</v>
      </c>
    </row>
    <row r="147" spans="1:6" ht="12.75">
      <c r="A147" s="556">
        <v>15</v>
      </c>
      <c r="B147" s="557"/>
      <c r="C147" s="558"/>
      <c r="D147" s="558"/>
      <c r="E147" s="558"/>
      <c r="F147" s="559">
        <f t="shared" si="7"/>
        <v>0</v>
      </c>
    </row>
    <row r="148" spans="1:16" ht="17.25" customHeight="1">
      <c r="A148" s="560" t="s">
        <v>599</v>
      </c>
      <c r="B148" s="561" t="s">
        <v>866</v>
      </c>
      <c r="C148" s="555">
        <f>SUM(C133:C147)</f>
        <v>0</v>
      </c>
      <c r="D148" s="555"/>
      <c r="E148" s="555">
        <f>SUM(E133:E147)</f>
        <v>0</v>
      </c>
      <c r="F148" s="562">
        <f>SUM(F133:F147)</f>
        <v>0</v>
      </c>
      <c r="G148" s="563"/>
      <c r="H148" s="563"/>
      <c r="I148" s="563"/>
      <c r="J148" s="563"/>
      <c r="K148" s="563"/>
      <c r="L148" s="563"/>
      <c r="M148" s="563"/>
      <c r="N148" s="563"/>
      <c r="O148" s="563"/>
      <c r="P148" s="563"/>
    </row>
    <row r="149" spans="1:16" ht="19.5" customHeight="1">
      <c r="A149" s="565" t="s">
        <v>867</v>
      </c>
      <c r="B149" s="561" t="s">
        <v>868</v>
      </c>
      <c r="C149" s="555">
        <f>C148+C131+C114+C97</f>
        <v>0</v>
      </c>
      <c r="D149" s="555"/>
      <c r="E149" s="555">
        <f>E148+E131+E114+E97</f>
        <v>0</v>
      </c>
      <c r="F149" s="562">
        <f>F148+F131+F114+F97</f>
        <v>0</v>
      </c>
      <c r="G149" s="563"/>
      <c r="H149" s="563"/>
      <c r="I149" s="563"/>
      <c r="J149" s="563"/>
      <c r="K149" s="563"/>
      <c r="L149" s="563"/>
      <c r="M149" s="563"/>
      <c r="N149" s="563"/>
      <c r="O149" s="563"/>
      <c r="P149" s="563"/>
    </row>
    <row r="150" spans="1:6" ht="19.5" customHeight="1">
      <c r="A150" s="566"/>
      <c r="B150" s="567"/>
      <c r="C150" s="568"/>
      <c r="D150" s="568"/>
      <c r="E150" s="568"/>
      <c r="F150" s="568"/>
    </row>
    <row r="151" spans="1:6" ht="12.75" customHeight="1">
      <c r="A151" s="115" t="s">
        <v>277</v>
      </c>
      <c r="B151" s="569"/>
      <c r="C151" s="570" t="s">
        <v>278</v>
      </c>
      <c r="D151" s="570"/>
      <c r="E151" s="570"/>
      <c r="F151" s="570"/>
    </row>
    <row r="152" spans="1:6" ht="12.75">
      <c r="A152" s="571"/>
      <c r="B152" s="572"/>
      <c r="C152" s="571"/>
      <c r="D152" s="571"/>
      <c r="E152" s="571"/>
      <c r="F152" s="571"/>
    </row>
    <row r="153" spans="1:6" ht="12.75" customHeight="1">
      <c r="A153" s="571"/>
      <c r="B153" s="572"/>
      <c r="C153" s="570" t="s">
        <v>279</v>
      </c>
      <c r="D153" s="570"/>
      <c r="E153" s="570"/>
      <c r="F153" s="570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2012-02-27T15:28:01Z</cp:lastPrinted>
  <dcterms:created xsi:type="dcterms:W3CDTF">2000-06-29T12:02:40Z</dcterms:created>
  <dcterms:modified xsi:type="dcterms:W3CDTF">2012-02-29T14:04:39Z</dcterms:modified>
  <cp:category/>
  <cp:version/>
  <cp:contentType/>
  <cp:contentStatus/>
  <cp:revision>3</cp:revision>
</cp:coreProperties>
</file>