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<sst xmlns="http://schemas.openxmlformats.org/spreadsheetml/2006/main" count="1061" uniqueCount="875">
  <si>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</si>
  <si>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</si>
  <si>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</si>
  <si>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</si>
  <si>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</si>
  <si>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</si>
  <si>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</si>
  <si>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</si>
  <si>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</si>
  <si>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</si>
  <si>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</si>
  <si>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</si>
  <si>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</si>
  <si>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</si>
  <si>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</si>
  <si>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</si>
  <si>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</si>
  <si>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</si>
  <si>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</si>
  <si>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</si>
  <si>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</si>
  <si>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</si>
  <si>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</si>
  <si>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</si>
  <si>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</si>
  <si>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</si>
  <si>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</si>
  <si>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</si>
  <si>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</si>
  <si>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</si>
  <si>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</si>
  <si>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</si>
  <si>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</si>
  <si>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</si>
  <si>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</si>
  <si>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</si>
  <si>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</si>
  <si>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</si>
  <si>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</si>
  <si>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</si>
  <si>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</si>
  <si>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</si>
  <si>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</si>
  <si>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</si>
  <si>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</si>
  <si>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</si>
  <si>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</si>
  <si>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</si>
  <si>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</si>
  <si>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</si>
  <si>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</si>
  <si>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</si>
  <si>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</si>
  <si>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</si>
  <si>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</si>
  <si>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</si>
  <si>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</si>
  <si>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</si>
  <si>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</si>
  <si>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</si>
  <si>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</si>
  <si>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</si>
  <si>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</si>
  <si>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</si>
  <si>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</si>
  <si>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</si>
  <si>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</si>
  <si>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</si>
  <si>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</si>
  <si>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</si>
  <si>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</si>
  <si>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</si>
  <si>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</si>
  <si>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</si>
  <si>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</si>
  <si>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</si>
  <si>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</si>
  <si>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</si>
  <si>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</si>
  <si>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</si>
  <si>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</si>
  <si>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</si>
  <si>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</si>
  <si>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</si>
  <si>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</si>
  <si>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</si>
  <si>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</si>
  <si>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</si>
  <si>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</si>
  <si>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</si>
  <si>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</si>
  <si>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</si>
  <si>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</si>
  <si>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</si>
  <si>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</si>
  <si>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</si>
  <si>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</si>
  <si>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</si>
  <si>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</si>
  <si>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</si>
  <si>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</si>
  <si>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</si>
  <si>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</si>
  <si>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</si>
  <si>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</si>
  <si>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</si>
  <si>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</si>
  <si>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</si>
  <si>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</si>
  <si>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</si>
  <si>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</si>
  <si>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</si>
  <si>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</si>
  <si>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</si>
  <si>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</si>
  <si>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</si>
  <si>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</si>
  <si>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</si>
  <si>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</si>
  <si>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</si>
  <si>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</si>
  <si>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</si>
  <si>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</si>
  <si>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</si>
  <si>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</si>
  <si>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</si>
  <si>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</si>
  <si>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</si>
  <si>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</si>
  <si>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</si>
  <si>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</si>
  <si>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</si>
  <si>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</si>
  <si>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</si>
  <si>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</si>
  <si>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</si>
  <si>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</si>
  <si>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</si>
  <si>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</si>
  <si>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</si>
  <si>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</si>
  <si>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</si>
  <si>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</si>
  <si>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</si>
  <si>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</si>
  <si>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</si>
  <si>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</si>
  <si>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</si>
  <si>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</si>
  <si>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</si>
  <si>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</si>
  <si>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</si>
  <si>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</si>
  <si>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</si>
  <si>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</si>
  <si>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</si>
  <si>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</si>
  <si>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</si>
  <si>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</si>
  <si>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</si>
  <si>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</si>
  <si>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</si>
  <si>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</si>
  <si>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</si>
  <si>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</si>
  <si>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</si>
  <si>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</si>
  <si>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</si>
  <si>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</si>
  <si>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</si>
  <si>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</si>
  <si>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</si>
  <si>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</si>
  <si>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</si>
  <si>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</si>
  <si>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</si>
  <si>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</si>
  <si>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</si>
  <si>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</si>
  <si>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</si>
  <si>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</si>
  <si>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</si>
  <si>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</si>
  <si>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</si>
  <si>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</si>
  <si>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</si>
  <si>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</si>
  <si>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</si>
  <si>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</si>
  <si>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</si>
  <si>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</si>
  <si>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</si>
  <si>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</si>
  <si>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</si>
  <si>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</si>
  <si>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</si>
  <si>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</si>
  <si>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</si>
  <si>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</si>
  <si>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</si>
  <si>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</si>
  <si>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</si>
  <si>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</si>
  <si>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</si>
  <si>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</si>
  <si>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</si>
  <si>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</si>
  <si>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</si>
  <si>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</si>
  <si>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</si>
  <si>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</si>
  <si>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</si>
  <si>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</si>
  <si>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</si>
  <si>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</si>
  <si>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</si>
  <si>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</si>
  <si>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</si>
  <si>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</si>
  <si>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</si>
  <si>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</si>
  <si>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</si>
  <si>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</si>
  <si>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</si>
  <si>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</si>
  <si>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</si>
  <si>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</si>
  <si>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</si>
  <si>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</si>
  <si>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</si>
  <si>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</si>
  <si>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</si>
  <si>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</si>
  <si>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</si>
  <si>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</si>
  <si>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</si>
  <si>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</si>
  <si>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</si>
  <si>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</si>
  <si>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</si>
  <si>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</si>
  <si>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</si>
  <si>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</si>
  <si>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</si>
  <si>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</si>
  <si>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</si>
  <si>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</si>
  <si>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</si>
  <si>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</si>
  <si>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</si>
  <si>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</si>
  <si>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</si>
  <si>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</si>
  <si>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</si>
  <si>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</si>
  <si>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</si>
  <si>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</si>
  <si>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</si>
  <si>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</si>
  <si>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</si>
  <si>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</si>
  <si>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</si>
  <si>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</si>
  <si>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</si>
  <si>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</si>
  <si>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</si>
  <si>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</si>
  <si>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</si>
  <si>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</si>
  <si>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</si>
  <si>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</si>
  <si>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</si>
  <si>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</si>
  <si>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</si>
  <si>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</si>
  <si>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</si>
  <si>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</si>
  <si>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</si>
  <si>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</si>
  <si>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</si>
  <si>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</si>
  <si>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</si>
  <si>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</si>
  <si>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</si>
  <si>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</si>
  <si>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</si>
  <si>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</si>
  <si>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</si>
  <si>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</si>
  <si>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</si>
  <si>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</si>
  <si>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</si>
  <si>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</si>
  <si>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</si>
  <si>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</si>
  <si>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</si>
  <si>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</si>
  <si>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</si>
  <si>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</si>
  <si>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</si>
  <si>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</si>
  <si>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</si>
  <si>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</si>
  <si>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</si>
  <si>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</si>
  <si>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</si>
  <si>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</si>
  <si>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</si>
  <si>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</si>
  <si>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</si>
  <si>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</si>
  <si>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</si>
  <si>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</si>
  <si>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</si>
  <si>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</si>
  <si>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</si>
  <si>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</si>
  <si>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</si>
  <si>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</si>
  <si>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</si>
  <si>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</si>
  <si>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</si>
  <si>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</si>
  <si>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</si>
  <si>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</si>
  <si>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</si>
  <si>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</si>
  <si>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</si>
  <si>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</si>
  <si>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</si>
  <si>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</si>
  <si>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</si>
  <si>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</si>
  <si>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</si>
  <si>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</si>
  <si>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</si>
  <si>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</si>
  <si>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</si>
  <si>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</si>
  <si>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</si>
  <si>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</si>
  <si>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</si>
  <si>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</si>
  <si>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</si>
  <si>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</si>
  <si>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</si>
  <si>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</si>
  <si>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</si>
  <si>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</si>
  <si>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</si>
  <si>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</si>
  <si>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</si>
  <si>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</si>
  <si>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</si>
  <si>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</si>
  <si>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</si>
  <si>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</si>
  <si>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</si>
  <si>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</si>
  <si>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</si>
  <si>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</si>
  <si>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</si>
  <si>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</si>
  <si>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</si>
  <si>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</si>
  <si>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</si>
  <si>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</si>
  <si>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</si>
  <si>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</si>
  <si>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</si>
  <si>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</si>
  <si>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</si>
  <si>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</si>
  <si>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</si>
  <si>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</si>
  <si>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</si>
  <si>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</si>
  <si>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</si>
  <si>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</si>
  <si>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</si>
  <si>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</si>
  <si>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</si>
  <si>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</si>
  <si>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</si>
  <si>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</si>
  <si>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</si>
  <si>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</si>
  <si>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</si>
  <si>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</si>
  <si>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</si>
  <si>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</si>
  <si>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</si>
  <si>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</si>
  <si>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</si>
  <si>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</si>
  <si>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</si>
  <si>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</si>
  <si>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</si>
  <si>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</si>
  <si>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</si>
  <si>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</si>
  <si>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</si>
  <si>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</si>
  <si>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</si>
  <si>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</si>
  <si>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</si>
  <si>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</si>
  <si>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</si>
  <si>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</si>
  <si>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</si>
  <si>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</si>
  <si>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</si>
  <si>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</si>
  <si>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</si>
  <si>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</si>
  <si>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</si>
  <si>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</si>
  <si>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</si>
  <si>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</si>
  <si>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</si>
  <si>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</si>
  <si>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</si>
  <si>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</si>
  <si>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</si>
  <si>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</si>
  <si>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</si>
  <si>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</si>
  <si>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</si>
  <si>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</si>
  <si>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</si>
  <si>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</si>
  <si>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</si>
  <si>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</si>
  <si>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</si>
  <si>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</si>
  <si>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</si>
  <si>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</si>
  <si>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</si>
  <si>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</si>
  <si>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</si>
  <si>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</si>
  <si>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</si>
  <si>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</si>
  <si>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</si>
  <si>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</si>
  <si>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</si>
  <si>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</si>
  <si>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</si>
  <si>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</si>
  <si>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</si>
  <si>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</si>
  <si>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</si>
  <si>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</si>
  <si>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</si>
  <si>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</si>
  <si>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</si>
  <si>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</si>
  <si>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</si>
  <si>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</si>
  <si>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</si>
  <si>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</si>
  <si>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</si>
  <si>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</si>
  <si>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</si>
  <si>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</si>
  <si>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</si>
  <si>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</si>
  <si>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</si>
  <si>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</si>
  <si>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</si>
  <si>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</si>
  <si>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</si>
  <si>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</si>
  <si>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</si>
  <si>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</si>
  <si>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</si>
  <si>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</si>
  <si>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</si>
  <si>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</si>
  <si>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</si>
  <si>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</si>
  <si>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</si>
  <si>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</si>
  <si>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</si>
  <si>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</si>
  <si>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</si>
  <si>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</si>
  <si>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</si>
  <si>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</si>
  <si>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</si>
  <si>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</si>
  <si>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</si>
  <si>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</si>
  <si>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</si>
  <si>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</si>
  <si>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</si>
  <si>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</si>
  <si>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</si>
  <si>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</si>
  <si>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</si>
  <si>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</si>
  <si>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</si>
  <si>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</si>
  <si>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</si>
  <si>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</si>
  <si>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</si>
  <si>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</si>
  <si>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</si>
  <si>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</si>
  <si>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</si>
  <si>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</si>
  <si>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</si>
  <si>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</si>
  <si>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</si>
  <si>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</si>
  <si>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</si>
  <si>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</si>
  <si>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</si>
  <si>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</si>
  <si>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</si>
  <si>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</si>
  <si>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</si>
  <si>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</si>
  <si>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</si>
  <si>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</si>
  <si>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</si>
  <si>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</si>
  <si>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</si>
  <si>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</si>
  <si>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</si>
  <si>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</si>
  <si>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</si>
  <si>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</si>
  <si>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</si>
  <si>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</si>
  <si>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</si>
  <si>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</si>
  <si>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</si>
  <si>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</si>
  <si>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</si>
  <si>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</si>
  <si>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</si>
  <si>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</si>
  <si>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</si>
  <si>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</si>
  <si>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</si>
  <si>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</si>
  <si>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</si>
  <si>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</si>
  <si>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</si>
  <si>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</si>
  <si>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</si>
  <si>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</si>
  <si>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</si>
  <si>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</si>
  <si>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</si>
  <si>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</si>
  <si>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</si>
  <si>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</si>
  <si>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</si>
  <si>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</si>
  <si>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</si>
  <si>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</si>
  <si>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</si>
  <si>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</si>
  <si>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</si>
  <si>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</si>
  <si>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</si>
  <si>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</si>
  <si>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</si>
  <si>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</si>
  <si>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</si>
  <si>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</si>
  <si>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</si>
  <si>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</si>
  <si>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</si>
  <si>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</si>
  <si>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</si>
  <si>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</si>
  <si>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</si>
  <si>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</si>
  <si>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</si>
  <si>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</si>
  <si>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</si>
  <si>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</si>
  <si>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</si>
  <si>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</si>
  <si>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</si>
  <si>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</si>
  <si>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</si>
  <si>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</si>
  <si>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</si>
  <si>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</si>
  <si>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</si>
  <si>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</si>
  <si>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</si>
  <si>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</si>
  <si>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</si>
  <si>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</si>
  <si>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</si>
  <si>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</si>
  <si>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</si>
  <si>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</si>
  <si>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</si>
  <si>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</si>
  <si>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</si>
  <si>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</si>
  <si>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</si>
  <si>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</si>
  <si>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</si>
  <si>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</si>
  <si>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</si>
  <si>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</si>
  <si>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</si>
  <si>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</si>
  <si>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</si>
  <si>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</si>
  <si>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</si>
  <si>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</si>
  <si>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</si>
  <si>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</si>
  <si>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</si>
  <si>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</si>
  <si>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</si>
  <si>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</si>
  <si>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</si>
  <si>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</si>
  <si>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</si>
  <si>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</si>
  <si>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</si>
  <si>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</si>
  <si>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</si>
  <si>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</si>
  <si>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</si>
  <si>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</si>
  <si>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</si>
  <si>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</si>
  <si>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</si>
  <si>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</si>
  <si>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</si>
  <si>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</si>
  <si>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</si>
  <si>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</si>
  <si>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</si>
  <si>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</si>
  <si>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</si>
  <si>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</si>
  <si>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</si>
  <si>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</si>
  <si>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</si>
  <si>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</si>
  <si>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</si>
  <si>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</si>
  <si>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</si>
  <si>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</si>
  <si>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</si>
  <si>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</si>
  <si>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</si>
  <si>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</si>
  <si>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</si>
  <si>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</si>
  <si>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</si>
  <si>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</si>
  <si>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</si>
  <si>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</si>
  <si>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</si>
  <si>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</si>
  <si>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</si>
  <si>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</si>
  <si>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</si>
  <si>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</si>
  <si>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</si>
  <si>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</si>
  <si>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</si>
  <si>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</si>
  <si>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</si>
  <si>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</si>
  <si>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</si>
  <si>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</si>
  <si>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</si>
  <si>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</si>
  <si>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</si>
  <si>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</si>
  <si>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</si>
  <si>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</si>
  <si>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</si>
  <si>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</si>
  <si>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</si>
  <si>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</si>
  <si>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</si>
  <si>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</si>
  <si>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</si>
  <si>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</si>
  <si>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</si>
  <si>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</si>
  <si>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</si>
  <si>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</si>
  <si>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</si>
  <si>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</si>
  <si>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</si>
  <si>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</si>
  <si>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</si>
  <si>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</si>
  <si>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</si>
  <si>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</si>
  <si>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</si>
  <si>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</si>
  <si>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</si>
  <si>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</si>
  <si>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</si>
  <si>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</si>
  <si>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</si>
  <si>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</si>
  <si>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</si>
  <si>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</si>
  <si>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</si>
  <si>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</si>
  <si>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</si>
  <si>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</si>
  <si>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</si>
  <si>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</si>
  <si>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</si>
  <si>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</si>
  <si>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</si>
  <si>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</si>
  <si>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</si>
  <si>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</si>
  <si>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</si>
  <si>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</si>
  <si>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</si>
  <si>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</si>
  <si>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</si>
  <si>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</si>
  <si>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</si>
  <si>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</si>
  <si>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</si>
  <si>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</si>
  <si>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</si>
  <si>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</si>
  <si>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</si>
  <si>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</si>
  <si>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</si>
  <si>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</si>
  <si>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</si>
  <si>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</si>
  <si>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</si>
  <si>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</si>
  <si>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</si>
  <si>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</si>
  <si>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</si>
  <si>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</si>
  <si>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</si>
  <si>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</si>
  <si>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</si>
  <si>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</si>
  <si>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</si>
  <si>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</si>
  <si>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</si>
  <si>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</si>
  <si>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</si>
  <si>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</si>
  <si>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</si>
  <si>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</si>
  <si>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</si>
  <si>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</si>
  <si>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</si>
  <si>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</si>
  <si>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</si>
  <si>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</si>
  <si>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</si>
  <si>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</si>
  <si>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</si>
  <si>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</si>
  <si>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</si>
  <si>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</si>
  <si>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</si>
  <si>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</si>
  <si>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</si>
  <si>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</si>
  <si>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</si>
  <si>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</si>
  <si>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</si>
  <si>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</si>
  <si>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</si>
  <si>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</si>
  <si>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</si>
  <si>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</si>
  <si>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</si>
  <si>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</si>
  <si>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</si>
  <si>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</si>
  <si>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</si>
  <si>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</si>
  <si>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</si>
  <si>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</si>
  <si>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</si>
  <si>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</si>
  <si>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</si>
  <si>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</si>
  <si>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</si>
  <si>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</si>
  <si>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</si>
  <si>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</si>
  <si>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</si>
  <si>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</si>
  <si>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</si>
  <si>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</si>
  <si>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</si>
  <si>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</si>
  <si>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</si>
  <si>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</si>
  <si>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</si>
  <si>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</si>
  <si>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</si>
  <si>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</si>
  <si>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</si>
  <si>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</si>
  <si>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</si>
  <si>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</si>
  <si>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</si>
  <si>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</si>
  <si>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</si>
  <si>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</si>
  <si>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</si>
  <si>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</si>
  <si>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</si>
  <si>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</si>
  <si>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</si>
  <si>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</si>
  <si>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</si>
  <si>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</si>
  <si>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</si>
  <si>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</si>
  <si>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</si>
  <si>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</si>
  <si>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</si>
  <si>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</si>
  <si>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</si>
  <si>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</si>
  <si>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</si>
  <si>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</si>
  <si>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</si>
  <si>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</si>
  <si>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</si>
  <si>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</si>
  <si>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</si>
  <si>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</si>
  <si>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</si>
  <si>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</si>
  <si>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</si>
  <si>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</si>
  <si>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</si>
  <si>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</si>
  <si>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</si>
  <si>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</si>
  <si>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</si>
  <si>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</si>
  <si>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</si>
  <si>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</si>
  <si>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</si>
  <si>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</si>
  <si>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</si>
  <si>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</si>
  <si>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</si>
  <si>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</si>
  <si>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</si>
  <si>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</si>
  <si>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</si>
  <si>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21.07.2008 г.</t>
  </si>
  <si>
    <t>към 30.06.2008 г.</t>
  </si>
  <si>
    <t xml:space="preserve">Дата на съставяне:21.07.2008 г.                                      </t>
  </si>
  <si>
    <t>Дата  на съставяне: 21.07.2008 г.</t>
  </si>
  <si>
    <t xml:space="preserve">Дата на съставяне:21.06.2008 г.               </t>
  </si>
  <si>
    <t>Дата на съставяне: 21.07.2008 г.</t>
  </si>
  <si>
    <t>Дата на съставяне:21.07.2008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</si>
</sst>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49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172">
        <v>107001013</v>
      </c>
    </row>
    <row r="4" spans="1:8" ht="15">
      <c r="A4" s="580" t="s">
        <v>3</v>
      </c>
      <c r="B4" s="582"/>
      <c r="C4" s="582"/>
      <c r="D4" s="582"/>
      <c r="E4" s="504" t="s">
        <v>864</v>
      </c>
      <c r="F4" s="576" t="s">
        <v>865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789</v>
      </c>
      <c r="D12" s="151">
        <v>821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247</v>
      </c>
      <c r="D13" s="151">
        <v>263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34</v>
      </c>
      <c r="D18" s="151">
        <v>39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1541</v>
      </c>
      <c r="D19" s="155">
        <f>SUM(D11:D18)</f>
        <v>1594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343</v>
      </c>
      <c r="H20" s="158">
        <v>361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</v>
      </c>
      <c r="D24" s="151">
        <v>13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3156</v>
      </c>
      <c r="H25" s="154">
        <f>H19+H20+H21</f>
        <v>3174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</v>
      </c>
      <c r="D27" s="155">
        <f>SUM(D23:D26)</f>
        <v>13</v>
      </c>
      <c r="E27" s="253" t="s">
        <v>83</v>
      </c>
      <c r="F27" s="242" t="s">
        <v>84</v>
      </c>
      <c r="G27" s="154">
        <f>SUM(G28:G30)</f>
        <v>-3372</v>
      </c>
      <c r="H27" s="154">
        <f>SUM(H28:H30)</f>
        <v>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-3372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-385</v>
      </c>
      <c r="H32" s="316">
        <v>-3905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-3757</v>
      </c>
      <c r="H33" s="154">
        <f>H27+H31+H32</f>
        <v>-3390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-61</v>
      </c>
      <c r="H36" s="154">
        <f>H25+H17+H33</f>
        <v>324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</v>
      </c>
      <c r="H53" s="152">
        <v>21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1554</v>
      </c>
      <c r="D55" s="155">
        <f>D19+D20+D21+D27+D32+D45+D51+D53+D54</f>
        <v>1608</v>
      </c>
      <c r="E55" s="237" t="s">
        <v>172</v>
      </c>
      <c r="F55" s="261" t="s">
        <v>173</v>
      </c>
      <c r="G55" s="154">
        <f>G49+G51+G52+G53+G54</f>
        <v>11</v>
      </c>
      <c r="H55" s="154">
        <f>H49+H51+H52+H53+H54</f>
        <v>21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360</v>
      </c>
      <c r="D58" s="151">
        <v>392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296</v>
      </c>
      <c r="D59" s="151">
        <v>324</v>
      </c>
      <c r="E59" s="251" t="s">
        <v>181</v>
      </c>
      <c r="F59" s="242" t="s">
        <v>182</v>
      </c>
      <c r="G59" s="152">
        <v>814</v>
      </c>
      <c r="H59" s="152">
        <v>1522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</v>
      </c>
      <c r="D61" s="151">
        <v>24</v>
      </c>
      <c r="E61" s="243" t="s">
        <v>189</v>
      </c>
      <c r="F61" s="272" t="s">
        <v>190</v>
      </c>
      <c r="G61" s="154">
        <f>SUM(G62:G68)</f>
        <v>2176</v>
      </c>
      <c r="H61" s="154">
        <f>SUM(H62:H68)</f>
        <v>2063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104</v>
      </c>
      <c r="H63" s="152">
        <v>104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680</v>
      </c>
      <c r="D64" s="155">
        <f>SUM(D58:D63)</f>
        <v>740</v>
      </c>
      <c r="E64" s="237" t="s">
        <v>200</v>
      </c>
      <c r="F64" s="242" t="s">
        <v>201</v>
      </c>
      <c r="G64" s="152">
        <v>1405</v>
      </c>
      <c r="H64" s="152">
        <v>1220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104</v>
      </c>
      <c r="H66" s="152">
        <v>234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478</v>
      </c>
      <c r="H67" s="152">
        <v>443</v>
      </c>
    </row>
    <row r="68" spans="1:8" ht="15">
      <c r="A68" s="235" t="s">
        <v>211</v>
      </c>
      <c r="B68" s="241" t="s">
        <v>212</v>
      </c>
      <c r="C68" s="151">
        <v>245</v>
      </c>
      <c r="D68" s="151">
        <v>679</v>
      </c>
      <c r="E68" s="237" t="s">
        <v>213</v>
      </c>
      <c r="F68" s="242" t="s">
        <v>214</v>
      </c>
      <c r="G68" s="152">
        <v>78</v>
      </c>
      <c r="H68" s="152">
        <v>55</v>
      </c>
    </row>
    <row r="69" spans="1:8" ht="15">
      <c r="A69" s="235" t="s">
        <v>215</v>
      </c>
      <c r="B69" s="241" t="s">
        <v>216</v>
      </c>
      <c r="C69" s="151">
        <v>5</v>
      </c>
      <c r="D69" s="151">
        <v>9</v>
      </c>
      <c r="E69" s="251" t="s">
        <v>78</v>
      </c>
      <c r="F69" s="242" t="s">
        <v>217</v>
      </c>
      <c r="G69" s="152">
        <v>257</v>
      </c>
      <c r="H69" s="152"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347</v>
      </c>
      <c r="D71" s="151">
        <v>347</v>
      </c>
      <c r="E71" s="253" t="s">
        <v>46</v>
      </c>
      <c r="F71" s="273" t="s">
        <v>224</v>
      </c>
      <c r="G71" s="161">
        <f>G59+G60+G61+G69+G70</f>
        <v>3247</v>
      </c>
      <c r="H71" s="161">
        <f>H59+H60+H61+H69+H70</f>
        <v>3607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</v>
      </c>
      <c r="D72" s="151">
        <v>43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>
        <v>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620</v>
      </c>
      <c r="D75" s="155">
        <f>SUM(D67:D74)</f>
        <v>1087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3247</v>
      </c>
      <c r="H79" s="162">
        <f>H71+H74+H75+H76</f>
        <v>3607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311</v>
      </c>
      <c r="D87" s="151">
        <v>425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</v>
      </c>
      <c r="D88" s="151">
        <v>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343</v>
      </c>
      <c r="D91" s="155">
        <f>SUM(D87:D90)</f>
        <v>517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1643</v>
      </c>
      <c r="D93" s="155">
        <f>D64+D75+D84+D91+D92</f>
        <v>2344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3197</v>
      </c>
      <c r="D94" s="164">
        <f>D93+D55</f>
        <v>3952</v>
      </c>
      <c r="E94" s="449" t="s">
        <v>270</v>
      </c>
      <c r="F94" s="289" t="s">
        <v>271</v>
      </c>
      <c r="G94" s="165">
        <f>G36+G39+G55+G79</f>
        <v>3197</v>
      </c>
      <c r="H94" s="165">
        <f>H36+H39+H55+H79</f>
        <v>3952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45" t="s">
        <v>868</v>
      </c>
      <c r="B98" s="432"/>
      <c r="C98" s="578" t="s">
        <v>867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/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18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30.06.2008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382</v>
      </c>
      <c r="D9" s="46">
        <v>1326</v>
      </c>
      <c r="E9" s="298" t="s">
        <v>284</v>
      </c>
      <c r="F9" s="549" t="s">
        <v>285</v>
      </c>
      <c r="G9" s="550">
        <v>631</v>
      </c>
      <c r="H9" s="550">
        <v>1983</v>
      </c>
    </row>
    <row r="10" spans="1:8" ht="12">
      <c r="A10" s="298" t="s">
        <v>286</v>
      </c>
      <c r="B10" s="299" t="s">
        <v>287</v>
      </c>
      <c r="C10" s="46">
        <v>207</v>
      </c>
      <c r="D10" s="46">
        <v>380</v>
      </c>
      <c r="E10" s="298" t="s">
        <v>288</v>
      </c>
      <c r="F10" s="549" t="s">
        <v>289</v>
      </c>
      <c r="G10" s="550"/>
      <c r="H10" s="550">
        <v>2</v>
      </c>
    </row>
    <row r="11" spans="1:8" ht="12">
      <c r="A11" s="298" t="s">
        <v>290</v>
      </c>
      <c r="B11" s="299" t="s">
        <v>291</v>
      </c>
      <c r="C11" s="46">
        <v>54</v>
      </c>
      <c r="D11" s="46">
        <v>55</v>
      </c>
      <c r="E11" s="300" t="s">
        <v>292</v>
      </c>
      <c r="F11" s="549" t="s">
        <v>293</v>
      </c>
      <c r="G11" s="550">
        <v>24</v>
      </c>
      <c r="H11" s="550">
        <v>132</v>
      </c>
    </row>
    <row r="12" spans="1:8" ht="12">
      <c r="A12" s="298" t="s">
        <v>294</v>
      </c>
      <c r="B12" s="299" t="s">
        <v>295</v>
      </c>
      <c r="C12" s="46">
        <v>302</v>
      </c>
      <c r="D12" s="46">
        <v>484</v>
      </c>
      <c r="E12" s="300" t="s">
        <v>78</v>
      </c>
      <c r="F12" s="549" t="s">
        <v>296</v>
      </c>
      <c r="G12" s="550">
        <v>92</v>
      </c>
      <c r="H12" s="550">
        <v>51</v>
      </c>
    </row>
    <row r="13" spans="1:18" ht="12">
      <c r="A13" s="298" t="s">
        <v>297</v>
      </c>
      <c r="B13" s="299" t="s">
        <v>298</v>
      </c>
      <c r="C13" s="46">
        <v>66</v>
      </c>
      <c r="D13" s="46">
        <v>116</v>
      </c>
      <c r="E13" s="301" t="s">
        <v>51</v>
      </c>
      <c r="F13" s="551" t="s">
        <v>299</v>
      </c>
      <c r="G13" s="548">
        <f>SUM(G9:G12)</f>
        <v>747</v>
      </c>
      <c r="H13" s="548">
        <f>SUM(H9:H12)</f>
        <v>2168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10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24</v>
      </c>
      <c r="D15" s="47">
        <v>-310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</v>
      </c>
      <c r="D16" s="47">
        <v>64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1069</v>
      </c>
      <c r="D19" s="49">
        <f>SUM(D9:D15)+D16</f>
        <v>2125</v>
      </c>
      <c r="E19" s="304" t="s">
        <v>316</v>
      </c>
      <c r="F19" s="552" t="s">
        <v>317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46</v>
      </c>
      <c r="D22" s="46">
        <v>58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3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17</v>
      </c>
      <c r="D25" s="46">
        <v>32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64</v>
      </c>
      <c r="D26" s="49">
        <f>SUM(D22:D25)</f>
        <v>93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1133</v>
      </c>
      <c r="D28" s="50">
        <f>D26+D19</f>
        <v>2218</v>
      </c>
      <c r="E28" s="127" t="s">
        <v>338</v>
      </c>
      <c r="F28" s="554" t="s">
        <v>339</v>
      </c>
      <c r="G28" s="548">
        <f>G13+G15+G24</f>
        <v>748</v>
      </c>
      <c r="H28" s="548">
        <f>H13+H15+H24</f>
        <v>2168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385</v>
      </c>
      <c r="H30" s="53">
        <f>IF((D28-H28)&gt;0,D28-H28,0)</f>
        <v>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1133</v>
      </c>
      <c r="D33" s="49">
        <f>D28-D31+D32</f>
        <v>2218</v>
      </c>
      <c r="E33" s="127" t="s">
        <v>352</v>
      </c>
      <c r="F33" s="554" t="s">
        <v>353</v>
      </c>
      <c r="G33" s="53">
        <f>G32-G31+G28</f>
        <v>748</v>
      </c>
      <c r="H33" s="53">
        <f>H32-H31+H28</f>
        <v>2168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385</v>
      </c>
      <c r="H34" s="548">
        <f>IF((D33-H33)&gt;0,D33-H33,0)</f>
        <v>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385</v>
      </c>
      <c r="H39" s="559">
        <f>IF(H34&gt;0,IF(D35+H34&lt;0,0,D35+H34),IF(D34-D35&lt;0,D35-D34,0))</f>
        <v>50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385</v>
      </c>
      <c r="H41" s="52">
        <f>IF(D39=0,IF(H39-H40&gt;0,H39-H40+D40,0),IF(D39-D40&lt;0,D40-D39+H40,0))</f>
        <v>50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1133</v>
      </c>
      <c r="D42" s="53">
        <f>D33+D35+D39</f>
        <v>2218</v>
      </c>
      <c r="E42" s="128" t="s">
        <v>379</v>
      </c>
      <c r="F42" s="129" t="s">
        <v>380</v>
      </c>
      <c r="G42" s="53">
        <f>G39+G33</f>
        <v>1133</v>
      </c>
      <c r="H42" s="53">
        <f>H39+H33</f>
        <v>2218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11" sqref="C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30.06.2008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1141</v>
      </c>
      <c r="D10" s="54">
        <v>2277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-438</v>
      </c>
      <c r="D11" s="54">
        <v>-2571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-340</v>
      </c>
      <c r="D13" s="54">
        <v>-1107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</v>
      </c>
      <c r="D14" s="54">
        <v>114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-39</v>
      </c>
      <c r="D17" s="54">
        <v>-58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196</v>
      </c>
      <c r="D19" s="54">
        <v>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511</v>
      </c>
      <c r="D20" s="55">
        <f>SUM(D10:D19)</f>
        <v>-1268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33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121</v>
      </c>
      <c r="D36" s="54">
        <v>2261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-839</v>
      </c>
      <c r="D37" s="54">
        <v>-1769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-718</v>
      </c>
      <c r="D42" s="55">
        <f>SUM(D34:D41)</f>
        <v>492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-174</v>
      </c>
      <c r="D43" s="55">
        <f>D42+D32+D20</f>
        <v>-781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517</v>
      </c>
      <c r="D44" s="132">
        <v>1263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343</v>
      </c>
      <c r="D45" s="55">
        <f>D44+D43</f>
        <v>482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343</v>
      </c>
      <c r="D46" s="56">
        <v>482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E11" sqref="E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30.06.2008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361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-3905</v>
      </c>
      <c r="K11" s="60"/>
      <c r="L11" s="344">
        <f>SUM(C11:K11)</f>
        <v>324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361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515</v>
      </c>
      <c r="J15" s="61">
        <f t="shared" si="2"/>
        <v>-3905</v>
      </c>
      <c r="K15" s="61">
        <f t="shared" si="2"/>
        <v>0</v>
      </c>
      <c r="L15" s="344">
        <f t="shared" si="1"/>
        <v>324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-385</v>
      </c>
      <c r="K16" s="60"/>
      <c r="L16" s="344">
        <f t="shared" si="1"/>
        <v>-385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361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515</v>
      </c>
      <c r="J29" s="59">
        <f t="shared" si="6"/>
        <v>-4290</v>
      </c>
      <c r="K29" s="59">
        <f t="shared" si="6"/>
        <v>0</v>
      </c>
      <c r="L29" s="344">
        <f t="shared" si="1"/>
        <v>-61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361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515</v>
      </c>
      <c r="J32" s="59">
        <f t="shared" si="7"/>
        <v>-4290</v>
      </c>
      <c r="K32" s="59">
        <f t="shared" si="7"/>
        <v>0</v>
      </c>
      <c r="L32" s="344">
        <f t="shared" si="1"/>
        <v>-61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M17" sqref="M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"Рекорд"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30.06.2008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1591</v>
      </c>
      <c r="E10" s="189"/>
      <c r="F10" s="189"/>
      <c r="G10" s="74">
        <f aca="true" t="shared" si="2" ref="G10:G39">D10+E10-F10</f>
        <v>1591</v>
      </c>
      <c r="H10" s="65"/>
      <c r="I10" s="65"/>
      <c r="J10" s="74">
        <f aca="true" t="shared" si="3" ref="J10:J39">G10+H10-I10</f>
        <v>1591</v>
      </c>
      <c r="K10" s="65">
        <v>770</v>
      </c>
      <c r="L10" s="65">
        <v>32</v>
      </c>
      <c r="M10" s="65"/>
      <c r="N10" s="74">
        <f aca="true" t="shared" si="4" ref="N10:N39">K10+L10-M10</f>
        <v>802</v>
      </c>
      <c r="O10" s="65"/>
      <c r="P10" s="65"/>
      <c r="Q10" s="74">
        <f t="shared" si="0"/>
        <v>802</v>
      </c>
      <c r="R10" s="74">
        <f t="shared" si="1"/>
        <v>789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2020</v>
      </c>
      <c r="E11" s="189"/>
      <c r="F11" s="189">
        <v>114</v>
      </c>
      <c r="G11" s="74">
        <f t="shared" si="2"/>
        <v>1906</v>
      </c>
      <c r="H11" s="65"/>
      <c r="I11" s="65"/>
      <c r="J11" s="74">
        <f t="shared" si="3"/>
        <v>1906</v>
      </c>
      <c r="K11" s="65">
        <v>1757</v>
      </c>
      <c r="L11" s="65">
        <v>16</v>
      </c>
      <c r="M11" s="65">
        <v>114</v>
      </c>
      <c r="N11" s="74">
        <f t="shared" si="4"/>
        <v>1659</v>
      </c>
      <c r="O11" s="65"/>
      <c r="P11" s="65"/>
      <c r="Q11" s="74">
        <f t="shared" si="0"/>
        <v>1659</v>
      </c>
      <c r="R11" s="74">
        <f t="shared" si="1"/>
        <v>247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37</v>
      </c>
      <c r="L13" s="65"/>
      <c r="M13" s="65">
        <v>1</v>
      </c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42</v>
      </c>
      <c r="E14" s="189"/>
      <c r="F14" s="189">
        <v>1</v>
      </c>
      <c r="G14" s="74">
        <f t="shared" si="2"/>
        <v>41</v>
      </c>
      <c r="H14" s="65"/>
      <c r="I14" s="65"/>
      <c r="J14" s="74">
        <f t="shared" si="3"/>
        <v>41</v>
      </c>
      <c r="K14" s="65">
        <v>41</v>
      </c>
      <c r="L14" s="65"/>
      <c r="M14" s="65"/>
      <c r="N14" s="74">
        <f t="shared" si="4"/>
        <v>41</v>
      </c>
      <c r="O14" s="65"/>
      <c r="P14" s="65"/>
      <c r="Q14" s="74">
        <f t="shared" si="0"/>
        <v>41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94</v>
      </c>
      <c r="E16" s="189"/>
      <c r="F16" s="189"/>
      <c r="G16" s="74">
        <f t="shared" si="2"/>
        <v>94</v>
      </c>
      <c r="H16" s="65"/>
      <c r="I16" s="65"/>
      <c r="J16" s="74">
        <f t="shared" si="3"/>
        <v>94</v>
      </c>
      <c r="K16" s="65">
        <v>56</v>
      </c>
      <c r="L16" s="65">
        <v>5</v>
      </c>
      <c r="M16" s="65">
        <v>1</v>
      </c>
      <c r="N16" s="74">
        <f t="shared" si="4"/>
        <v>60</v>
      </c>
      <c r="O16" s="65"/>
      <c r="P16" s="65"/>
      <c r="Q16" s="74">
        <f aca="true" t="shared" si="5" ref="Q16:Q25">N16+O16-P16</f>
        <v>60</v>
      </c>
      <c r="R16" s="74">
        <f aca="true" t="shared" si="6" ref="R16:R25">J16-Q16</f>
        <v>34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4254</v>
      </c>
      <c r="E17" s="194">
        <f>SUM(E9:E16)</f>
        <v>0</v>
      </c>
      <c r="F17" s="194">
        <f>SUM(F9:F16)</f>
        <v>115</v>
      </c>
      <c r="G17" s="74">
        <f t="shared" si="2"/>
        <v>4139</v>
      </c>
      <c r="H17" s="75">
        <f>SUM(H9:H16)</f>
        <v>0</v>
      </c>
      <c r="I17" s="75">
        <f>SUM(I9:I16)</f>
        <v>0</v>
      </c>
      <c r="J17" s="74">
        <f t="shared" si="3"/>
        <v>4139</v>
      </c>
      <c r="K17" s="75">
        <f>SUM(K9:K16)</f>
        <v>2661</v>
      </c>
      <c r="L17" s="75">
        <f>SUM(L9:L16)</f>
        <v>53</v>
      </c>
      <c r="M17" s="75">
        <f>SUM(M9:M16)</f>
        <v>116</v>
      </c>
      <c r="N17" s="74">
        <f t="shared" si="4"/>
        <v>2598</v>
      </c>
      <c r="O17" s="75">
        <f>SUM(O9:O16)</f>
        <v>0</v>
      </c>
      <c r="P17" s="75">
        <f>SUM(P9:P16)</f>
        <v>0</v>
      </c>
      <c r="Q17" s="74">
        <f t="shared" si="5"/>
        <v>2598</v>
      </c>
      <c r="R17" s="74">
        <f t="shared" si="6"/>
        <v>1541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9</v>
      </c>
      <c r="L22" s="65">
        <v>1</v>
      </c>
      <c r="M22" s="65"/>
      <c r="N22" s="74">
        <f t="shared" si="4"/>
        <v>10</v>
      </c>
      <c r="O22" s="65"/>
      <c r="P22" s="65"/>
      <c r="Q22" s="74">
        <f t="shared" si="5"/>
        <v>10</v>
      </c>
      <c r="R22" s="74">
        <f t="shared" si="6"/>
        <v>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9</v>
      </c>
      <c r="L25" s="66">
        <f t="shared" si="7"/>
        <v>1</v>
      </c>
      <c r="M25" s="66">
        <f t="shared" si="7"/>
        <v>0</v>
      </c>
      <c r="N25" s="67">
        <f t="shared" si="4"/>
        <v>10</v>
      </c>
      <c r="O25" s="66">
        <f t="shared" si="7"/>
        <v>0</v>
      </c>
      <c r="P25" s="66">
        <f t="shared" si="7"/>
        <v>0</v>
      </c>
      <c r="Q25" s="67">
        <f t="shared" si="5"/>
        <v>10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4277</v>
      </c>
      <c r="E40" s="438">
        <f>E17+E18+E19+E25+E38+E39</f>
        <v>0</v>
      </c>
      <c r="F40" s="438">
        <f aca="true" t="shared" si="13" ref="F40:R40">F17+F18+F19+F25+F38+F39</f>
        <v>115</v>
      </c>
      <c r="G40" s="438">
        <f t="shared" si="13"/>
        <v>4162</v>
      </c>
      <c r="H40" s="438">
        <f t="shared" si="13"/>
        <v>0</v>
      </c>
      <c r="I40" s="438">
        <f t="shared" si="13"/>
        <v>0</v>
      </c>
      <c r="J40" s="438">
        <f t="shared" si="13"/>
        <v>4162</v>
      </c>
      <c r="K40" s="438">
        <f t="shared" si="13"/>
        <v>2670</v>
      </c>
      <c r="L40" s="438">
        <f t="shared" si="13"/>
        <v>54</v>
      </c>
      <c r="M40" s="438">
        <f t="shared" si="13"/>
        <v>116</v>
      </c>
      <c r="N40" s="438">
        <f t="shared" si="13"/>
        <v>2608</v>
      </c>
      <c r="O40" s="438">
        <f t="shared" si="13"/>
        <v>0</v>
      </c>
      <c r="P40" s="438">
        <f t="shared" si="13"/>
        <v>0</v>
      </c>
      <c r="Q40" s="438">
        <f t="shared" si="13"/>
        <v>2608</v>
      </c>
      <c r="R40" s="438">
        <f t="shared" si="13"/>
        <v>1554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30.06.2008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245</v>
      </c>
      <c r="D28" s="108">
        <v>245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12</v>
      </c>
      <c r="D33" s="105">
        <f>SUM(D34:D37)</f>
        <v>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12</v>
      </c>
      <c r="D35" s="108">
        <v>12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620</v>
      </c>
      <c r="D43" s="104">
        <f>D24+D28+D29+D31+D30+D32+D33+D38</f>
        <v>620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620</v>
      </c>
      <c r="D44" s="103">
        <f>D43+D21+D19+D9</f>
        <v>620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</v>
      </c>
      <c r="D68" s="108"/>
      <c r="E68" s="119">
        <f t="shared" si="1"/>
        <v>11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814</v>
      </c>
      <c r="D75" s="103">
        <f>D76+D78</f>
        <v>814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814</v>
      </c>
      <c r="D76" s="108">
        <v>814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2169</v>
      </c>
      <c r="D85" s="104">
        <f>SUM(D86:D90)+D94</f>
        <v>2169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104</v>
      </c>
      <c r="D86" s="108">
        <v>104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1405</v>
      </c>
      <c r="D87" s="108">
        <v>1405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104</v>
      </c>
      <c r="D89" s="108">
        <v>104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78</v>
      </c>
      <c r="D90" s="103">
        <f>SUM(D91:D93)</f>
        <v>78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78</v>
      </c>
      <c r="D93" s="108">
        <v>78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478</v>
      </c>
      <c r="D94" s="108">
        <v>478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257</v>
      </c>
      <c r="D95" s="108">
        <v>257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3247</v>
      </c>
      <c r="D96" s="104">
        <f>D85+D80+D75+D71+D95</f>
        <v>3247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3258</v>
      </c>
      <c r="D97" s="104">
        <f>D96+D68+D66</f>
        <v>3247</v>
      </c>
      <c r="E97" s="104">
        <f>E96+E68+E66</f>
        <v>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5">
      <c r="A5" s="501" t="s">
        <v>5</v>
      </c>
      <c r="B5" s="622" t="str">
        <f>'справка №1-БАЛАНС'!E5</f>
        <v>към 30.06.2008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822</v>
      </c>
      <c r="B6" s="629" t="str">
        <f>'справка №1-БАЛАНС'!E5</f>
        <v>към 30.06.2008 г.</v>
      </c>
      <c r="C6" s="629"/>
      <c r="D6" s="510"/>
      <c r="E6" s="569" t="s">
        <v>865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vanilia</cp:lastModifiedBy>
  <cp:lastPrinted>2008-07-25T09:39:46Z</cp:lastPrinted>
  <dcterms:created xsi:type="dcterms:W3CDTF">2000-06-29T12:02:40Z</dcterms:created>
  <dcterms:modified xsi:type="dcterms:W3CDTF">2008-07-25T09:41:47Z</dcterms:modified>
  <cp:category/>
  <cp:version/>
  <cp:contentType/>
  <cp:contentStatus/>
</cp:coreProperties>
</file>