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firstSheet="4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<sst xmlns="http://schemas.openxmlformats.org/spreadsheetml/2006/main" count="1061" uniqueCount="873">
  <si>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</si>
  <si>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</si>
  <si>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</si>
  <si>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</si>
  <si>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</si>
  <si>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</si>
  <si>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</si>
  <si>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</si>
  <si>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</si>
  <si>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</si>
  <si>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</si>
  <si>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</si>
  <si>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</si>
  <si>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</si>
  <si>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</si>
  <si>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</si>
  <si>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</si>
  <si>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</si>
  <si>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</si>
  <si>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</si>
  <si>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</si>
  <si>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</si>
  <si>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</si>
  <si>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</si>
  <si>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</si>
  <si>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</si>
  <si>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</si>
  <si>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</si>
  <si>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</si>
  <si>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</si>
  <si>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</si>
  <si>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</si>
  <si>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</si>
  <si>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</si>
  <si>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</si>
  <si>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</si>
  <si>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</si>
  <si>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</si>
  <si>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</si>
  <si>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</si>
  <si>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</si>
  <si>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</si>
  <si>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</si>
  <si>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</si>
  <si>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</si>
  <si>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</si>
  <si>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</si>
  <si>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</si>
  <si>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</si>
  <si>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</si>
  <si>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</si>
  <si>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</si>
  <si>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</si>
  <si>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</si>
  <si>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</si>
  <si>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</si>
  <si>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</si>
  <si>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</si>
  <si>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</si>
  <si>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</si>
  <si>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</si>
  <si>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</si>
  <si>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</si>
  <si>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</si>
  <si>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</si>
  <si>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</si>
  <si>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</si>
  <si>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</si>
  <si>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</si>
  <si>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</si>
  <si>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</si>
  <si>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</si>
  <si>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</si>
  <si>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</si>
  <si>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</si>
  <si>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</si>
  <si>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</si>
  <si>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</si>
  <si>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</si>
  <si>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</si>
  <si>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</si>
  <si>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</si>
  <si>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</si>
  <si>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</si>
  <si>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</si>
  <si>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</si>
  <si>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</si>
  <si>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</si>
  <si>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</si>
  <si>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</si>
  <si>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</si>
  <si>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</si>
  <si>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</si>
  <si>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</si>
  <si>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</si>
  <si>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</si>
  <si>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</si>
  <si>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</si>
  <si>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</si>
  <si>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</si>
  <si>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</si>
  <si>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</si>
  <si>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</si>
  <si>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</si>
  <si>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</si>
  <si>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</si>
  <si>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</si>
  <si>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</si>
  <si>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</si>
  <si>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</si>
  <si>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</si>
  <si>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</si>
  <si>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</si>
  <si>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</si>
  <si>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</si>
  <si>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</si>
  <si>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</si>
  <si>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</si>
  <si>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</si>
  <si>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</si>
  <si>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</si>
  <si>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</si>
  <si>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</si>
  <si>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</si>
  <si>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</si>
  <si>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</si>
  <si>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</si>
  <si>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</si>
  <si>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</si>
  <si>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</si>
  <si>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</si>
  <si>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</si>
  <si>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</si>
  <si>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</si>
  <si>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</si>
  <si>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</si>
  <si>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</si>
  <si>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</si>
  <si>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</si>
  <si>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</si>
  <si>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</si>
  <si>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</si>
  <si>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</si>
  <si>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</si>
  <si>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</si>
  <si>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</si>
  <si>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</si>
  <si>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</si>
  <si>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</si>
  <si>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</si>
  <si>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</si>
  <si>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</si>
  <si>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</si>
  <si>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</si>
  <si>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</si>
  <si>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</si>
  <si>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</si>
  <si>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</si>
  <si>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</si>
  <si>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</si>
  <si>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</si>
  <si>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</si>
  <si>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</si>
  <si>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</si>
  <si>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</si>
  <si>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</si>
  <si>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</si>
  <si>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</si>
  <si>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</si>
  <si>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</si>
  <si>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</si>
  <si>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</si>
  <si>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</si>
  <si>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</si>
  <si>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</si>
  <si>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</si>
  <si>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</si>
  <si>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</si>
  <si>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</si>
  <si>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</si>
  <si>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</si>
  <si>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</si>
  <si>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</si>
  <si>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</si>
  <si>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</si>
  <si>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</si>
  <si>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</si>
  <si>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</si>
  <si>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</si>
  <si>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</si>
  <si>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</si>
  <si>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</si>
  <si>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</si>
  <si>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</si>
  <si>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</si>
  <si>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</si>
  <si>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</si>
  <si>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</si>
  <si>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</si>
  <si>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</si>
  <si>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</si>
  <si>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</si>
  <si>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</si>
  <si>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</si>
  <si>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</si>
  <si>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</si>
  <si>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</si>
  <si>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</si>
  <si>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</si>
  <si>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</si>
  <si>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</si>
  <si>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</si>
  <si>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</si>
  <si>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</si>
  <si>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</si>
  <si>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</si>
  <si>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</si>
  <si>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</si>
  <si>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</si>
  <si>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</si>
  <si>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</si>
  <si>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</si>
  <si>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</si>
  <si>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</si>
  <si>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</si>
  <si>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</si>
  <si>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</si>
  <si>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</si>
  <si>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</si>
  <si>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</si>
  <si>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</si>
  <si>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</si>
  <si>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</si>
  <si>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</si>
  <si>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</si>
  <si>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</si>
  <si>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</si>
  <si>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</si>
  <si>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</si>
  <si>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</si>
  <si>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</si>
  <si>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</si>
  <si>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</si>
  <si>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</si>
  <si>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</si>
  <si>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</si>
  <si>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</si>
  <si>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</si>
  <si>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</si>
  <si>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</si>
  <si>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</si>
  <si>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</si>
  <si>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</si>
  <si>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</si>
  <si>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</si>
  <si>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</si>
  <si>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</si>
  <si>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</si>
  <si>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</si>
  <si>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</si>
  <si>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</si>
  <si>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</si>
  <si>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</si>
  <si>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</si>
  <si>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</si>
  <si>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</si>
  <si>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</si>
  <si>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</si>
  <si>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</si>
  <si>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</si>
  <si>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</si>
  <si>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</si>
  <si>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</si>
  <si>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</si>
  <si>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</si>
  <si>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</si>
  <si>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</si>
  <si>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</si>
  <si>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</si>
  <si>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</si>
  <si>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</si>
  <si>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</si>
  <si>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</si>
  <si>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</si>
  <si>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</si>
  <si>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</si>
  <si>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</si>
  <si>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</si>
  <si>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</si>
  <si>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</si>
  <si>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</si>
  <si>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</si>
  <si>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</si>
  <si>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</si>
  <si>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</si>
  <si>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</si>
  <si>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</si>
  <si>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</si>
  <si>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</si>
  <si>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</si>
  <si>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</si>
  <si>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</si>
  <si>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</si>
  <si>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</si>
  <si>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</si>
  <si>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</si>
  <si>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</si>
  <si>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</si>
  <si>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</si>
  <si>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</si>
  <si>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</si>
  <si>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</si>
  <si>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</si>
  <si>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</si>
  <si>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</si>
  <si>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</si>
  <si>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</si>
  <si>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</si>
  <si>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</si>
  <si>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</si>
  <si>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</si>
  <si>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</si>
  <si>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</si>
  <si>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</si>
  <si>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</si>
  <si>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</si>
  <si>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</si>
  <si>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</si>
  <si>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</si>
  <si>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</si>
  <si>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</si>
  <si>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</si>
  <si>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</si>
  <si>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</si>
  <si>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</si>
  <si>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</si>
  <si>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</si>
  <si>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</si>
  <si>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</si>
  <si>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</si>
  <si>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</si>
  <si>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</si>
  <si>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</si>
  <si>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</si>
  <si>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</si>
  <si>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</si>
  <si>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</si>
  <si>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</si>
  <si>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</si>
  <si>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</si>
  <si>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</si>
  <si>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</si>
  <si>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</si>
  <si>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</si>
  <si>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</si>
  <si>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</si>
  <si>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</si>
  <si>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</si>
  <si>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</si>
  <si>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</si>
  <si>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</si>
  <si>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</si>
  <si>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</si>
  <si>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</si>
  <si>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</si>
  <si>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</si>
  <si>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</si>
  <si>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</si>
  <si>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</si>
  <si>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</si>
  <si>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</si>
  <si>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</si>
  <si>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</si>
  <si>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</si>
  <si>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</si>
  <si>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</si>
  <si>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</si>
  <si>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</si>
  <si>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</si>
  <si>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</si>
  <si>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</si>
  <si>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</si>
  <si>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</si>
  <si>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</si>
  <si>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</si>
  <si>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</si>
  <si>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</si>
  <si>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</si>
  <si>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</si>
  <si>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</si>
  <si>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</si>
  <si>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</si>
  <si>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</si>
  <si>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</si>
  <si>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</si>
  <si>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</si>
  <si>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</si>
  <si>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</si>
  <si>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</si>
  <si>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</si>
  <si>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</si>
  <si>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</si>
  <si>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</si>
  <si>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</si>
  <si>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</si>
  <si>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</si>
  <si>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</si>
  <si>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</si>
  <si>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</si>
  <si>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</si>
  <si>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</si>
  <si>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</si>
  <si>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</si>
  <si>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</si>
  <si>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</si>
  <si>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</si>
  <si>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</si>
  <si>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</si>
  <si>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</si>
  <si>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</si>
  <si>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</si>
  <si>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</si>
  <si>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</si>
  <si>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</si>
  <si>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</si>
  <si>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</si>
  <si>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</si>
  <si>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</si>
  <si>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</si>
  <si>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</si>
  <si>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</si>
  <si>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</si>
  <si>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</si>
  <si>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</si>
  <si>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</si>
  <si>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</si>
  <si>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</si>
  <si>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</si>
  <si>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</si>
  <si>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</si>
  <si>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</si>
  <si>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</si>
  <si>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</si>
  <si>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</si>
  <si>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</si>
  <si>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</si>
  <si>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</si>
  <si>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</si>
  <si>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</si>
  <si>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</si>
  <si>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</si>
  <si>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</si>
  <si>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</si>
  <si>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</si>
  <si>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</si>
  <si>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</si>
  <si>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</si>
  <si>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</si>
  <si>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</si>
  <si>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</si>
  <si>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</si>
  <si>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</si>
  <si>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</si>
  <si>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</si>
  <si>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</si>
  <si>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</si>
  <si>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</si>
  <si>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</si>
  <si>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</si>
  <si>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</si>
  <si>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</si>
  <si>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</si>
  <si>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</si>
  <si>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</si>
  <si>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</si>
  <si>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</si>
  <si>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</si>
  <si>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</si>
  <si>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</si>
  <si>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</si>
  <si>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</si>
  <si>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</si>
  <si>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</si>
  <si>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</si>
  <si>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</si>
  <si>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</si>
  <si>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</si>
  <si>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</si>
  <si>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</si>
  <si>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</si>
  <si>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</si>
  <si>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</si>
  <si>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</si>
  <si>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</si>
  <si>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</si>
  <si>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</si>
  <si>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</si>
  <si>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</si>
  <si>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</si>
  <si>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</si>
  <si>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</si>
  <si>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</si>
  <si>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</si>
  <si>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</si>
  <si>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</si>
  <si>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</si>
  <si>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</si>
  <si>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</si>
  <si>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</si>
  <si>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</si>
  <si>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</si>
  <si>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</si>
  <si>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</si>
  <si>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</si>
  <si>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</si>
  <si>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</si>
  <si>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</si>
  <si>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</si>
  <si>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</si>
  <si>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</si>
  <si>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</si>
  <si>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</si>
  <si>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</si>
  <si>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</si>
  <si>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</si>
  <si>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</si>
  <si>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</si>
  <si>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</si>
  <si>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</si>
  <si>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</si>
  <si>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</si>
  <si>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</si>
  <si>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</si>
  <si>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</si>
  <si>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</si>
  <si>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</si>
  <si>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</si>
  <si>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</si>
  <si>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</si>
  <si>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</si>
  <si>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</si>
  <si>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</si>
  <si>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</si>
  <si>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</si>
  <si>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</si>
  <si>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</si>
  <si>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</si>
  <si>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</si>
  <si>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</si>
  <si>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</si>
  <si>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</si>
  <si>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</si>
  <si>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</si>
  <si>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</si>
  <si>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</si>
  <si>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</si>
  <si>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</si>
  <si>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</si>
  <si>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</si>
  <si>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</si>
  <si>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</si>
  <si>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</si>
  <si>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</si>
  <si>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</si>
  <si>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</si>
  <si>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</si>
  <si>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</si>
  <si>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</si>
  <si>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</si>
  <si>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</si>
  <si>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</si>
  <si>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</si>
  <si>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</si>
  <si>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</si>
  <si>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</si>
  <si>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</si>
  <si>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</si>
  <si>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</si>
  <si>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</si>
  <si>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</si>
  <si>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</si>
  <si>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</si>
  <si>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</si>
  <si>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</si>
  <si>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</si>
  <si>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</si>
  <si>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</si>
  <si>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</si>
  <si>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</si>
  <si>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</si>
  <si>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</si>
  <si>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</si>
  <si>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</si>
  <si>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</si>
  <si>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</si>
  <si>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</si>
  <si>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</si>
  <si>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</si>
  <si>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</si>
  <si>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</si>
  <si>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</si>
  <si>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</si>
  <si>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</si>
  <si>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</si>
  <si>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</si>
  <si>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</si>
  <si>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</si>
  <si>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</si>
  <si>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</si>
  <si>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</si>
  <si>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</si>
  <si>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</si>
  <si>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</si>
  <si>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</si>
  <si>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</si>
  <si>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</si>
  <si>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</si>
  <si>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</si>
  <si>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</si>
  <si>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</si>
  <si>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</si>
  <si>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</si>
  <si>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</si>
  <si>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</si>
  <si>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</si>
  <si>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</si>
  <si>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</si>
  <si>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</si>
  <si>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</si>
  <si>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</si>
  <si>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</si>
  <si>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</si>
  <si>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</si>
  <si>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</si>
  <si>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</si>
  <si>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</si>
  <si>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</si>
  <si>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</si>
  <si>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</si>
  <si>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</si>
  <si>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</si>
  <si>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</si>
  <si>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</si>
  <si>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</si>
  <si>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</si>
  <si>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</si>
  <si>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</si>
  <si>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</si>
  <si>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</si>
  <si>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</si>
  <si>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</si>
  <si>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</si>
  <si>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</si>
  <si>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</si>
  <si>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</si>
  <si>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</si>
  <si>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</si>
  <si>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</si>
  <si>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</si>
  <si>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</si>
  <si>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</si>
  <si>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</si>
  <si>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</si>
  <si>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</si>
  <si>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</si>
  <si>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</si>
  <si>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</si>
  <si>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</si>
  <si>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</si>
  <si>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</si>
  <si>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</si>
  <si>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</si>
  <si>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</si>
  <si>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</si>
  <si>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</si>
  <si>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</si>
  <si>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</si>
  <si>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</si>
  <si>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</si>
  <si>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</si>
  <si>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</si>
  <si>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</si>
  <si>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</si>
  <si>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</si>
  <si>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</si>
  <si>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</si>
  <si>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</si>
  <si>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</si>
  <si>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</si>
  <si>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</si>
  <si>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</si>
  <si>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</si>
  <si>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</si>
  <si>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</si>
  <si>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</si>
  <si>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</si>
  <si>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</si>
  <si>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</si>
  <si>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</si>
  <si>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</si>
  <si>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</si>
  <si>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</si>
  <si>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</si>
  <si>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</si>
  <si>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</si>
  <si>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</si>
  <si>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</si>
  <si>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</si>
  <si>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</si>
  <si>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</si>
  <si>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</si>
  <si>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</si>
  <si>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</si>
  <si>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</si>
  <si>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</si>
  <si>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</si>
  <si>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</si>
  <si>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</si>
  <si>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</si>
  <si>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</si>
  <si>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</si>
  <si>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</si>
  <si>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</si>
  <si>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</si>
  <si>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</si>
  <si>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</si>
  <si>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</si>
  <si>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</si>
  <si>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</si>
  <si>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</si>
  <si>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</si>
  <si>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</si>
  <si>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</si>
  <si>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</si>
  <si>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</si>
  <si>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</si>
  <si>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</si>
  <si>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</si>
  <si>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</si>
  <si>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</si>
  <si>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</si>
  <si>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</si>
  <si>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</si>
  <si>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</si>
  <si>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</si>
  <si>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</si>
  <si>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</si>
  <si>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</si>
  <si>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</si>
  <si>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</si>
  <si>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</si>
  <si>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</si>
  <si>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</si>
  <si>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</si>
  <si>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</si>
  <si>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</si>
  <si>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</si>
  <si>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</si>
  <si>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</si>
  <si>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</si>
  <si>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</si>
  <si>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</si>
  <si>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</si>
  <si>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</si>
  <si>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</si>
  <si>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</si>
  <si>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</si>
  <si>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</si>
  <si>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</si>
  <si>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</si>
  <si>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</si>
  <si>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</si>
  <si>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</si>
  <si>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</si>
  <si>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</si>
  <si>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</si>
  <si>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</si>
  <si>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</si>
  <si>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</si>
  <si>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</si>
  <si>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</si>
  <si>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</si>
  <si>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</si>
  <si>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</si>
  <si>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</si>
  <si>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</si>
  <si>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</si>
  <si>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</si>
  <si>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</si>
  <si>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</si>
  <si>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</si>
  <si>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</si>
  <si>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</si>
  <si>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</si>
  <si>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</si>
  <si>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</si>
  <si>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</si>
  <si>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</si>
  <si>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</si>
  <si>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</si>
  <si>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</si>
  <si>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</si>
  <si>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</si>
  <si>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</si>
  <si>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</si>
  <si>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</si>
  <si>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</si>
  <si>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</si>
  <si>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</si>
  <si>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</si>
  <si>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</si>
  <si>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</si>
  <si>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</si>
  <si>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</si>
  <si>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</si>
  <si>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</si>
  <si>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</si>
  <si>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</si>
  <si>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</si>
  <si>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</si>
  <si>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</si>
  <si>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</si>
  <si>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</si>
  <si>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</si>
  <si>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</si>
  <si>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</si>
  <si>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</si>
  <si>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</si>
  <si>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</si>
  <si>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</si>
  <si>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</si>
  <si>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</si>
  <si>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</si>
  <si>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</si>
  <si>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</si>
  <si>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</si>
  <si>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</si>
  <si>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</si>
  <si>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</si>
  <si>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</si>
  <si>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</si>
  <si>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</si>
  <si>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</si>
  <si>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</si>
  <si>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</si>
  <si>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</si>
  <si>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</si>
  <si>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</si>
  <si>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</si>
  <si>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</si>
  <si>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</si>
  <si>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</si>
  <si>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</si>
  <si>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</si>
  <si>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</si>
  <si>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</si>
  <si>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</si>
  <si>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</si>
  <si>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</si>
  <si>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</si>
  <si>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</si>
  <si>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</si>
  <si>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</si>
  <si>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</si>
  <si>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</si>
  <si>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ФИА БЪЛГАРИЯ АД</t>
  </si>
  <si>
    <t>НЕКОНСОЛИДИРАН</t>
  </si>
  <si>
    <t>1. Юнайтид Кънстракшън енд дивелъпмънт ООД</t>
  </si>
  <si>
    <t xml:space="preserve">1. “Вергина” Гърция </t>
  </si>
  <si>
    <t>01.01.2008-31.12.2008</t>
  </si>
  <si>
    <t>Дата на съставяне: 30.01.2009</t>
  </si>
  <si>
    <t xml:space="preserve">Дата  на съставяне: 30.01.2009                                                                                                                       </t>
  </si>
  <si>
    <t xml:space="preserve">Дата на съставяне: 30.01.2009                 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</si>
</sst>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37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131401376</v>
      </c>
    </row>
    <row r="4" spans="1:8" ht="15">
      <c r="A4" s="581" t="s">
        <v>3</v>
      </c>
      <c r="B4" s="587"/>
      <c r="C4" s="587"/>
      <c r="D4" s="587"/>
      <c r="E4" s="504" t="s">
        <v>866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301</v>
      </c>
      <c r="D11" s="151">
        <v>77</v>
      </c>
      <c r="E11" s="237" t="s">
        <v>22</v>
      </c>
      <c r="F11" s="242" t="s">
        <v>23</v>
      </c>
      <c r="G11" s="152">
        <v>700</v>
      </c>
      <c r="H11" s="152">
        <v>700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</v>
      </c>
      <c r="H12" s="153">
        <v>700</v>
      </c>
    </row>
    <row r="13" spans="1:8" ht="15">
      <c r="A13" s="235" t="s">
        <v>28</v>
      </c>
      <c r="B13" s="241" t="s">
        <v>29</v>
      </c>
      <c r="C13" s="151"/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69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</v>
      </c>
      <c r="D17" s="151">
        <v>1</v>
      </c>
      <c r="E17" s="243" t="s">
        <v>46</v>
      </c>
      <c r="F17" s="245" t="s">
        <v>47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</v>
      </c>
      <c r="D18" s="151">
        <v>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374</v>
      </c>
      <c r="D19" s="155">
        <f>SUM(D11:D18)</f>
        <v>82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>
        <v>1</v>
      </c>
      <c r="E24" s="237" t="s">
        <v>72</v>
      </c>
      <c r="F24" s="242" t="s">
        <v>73</v>
      </c>
      <c r="G24" s="152">
        <v>18</v>
      </c>
      <c r="H24" s="152">
        <v>18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18</v>
      </c>
      <c r="H25" s="154">
        <f>H19+H20+H21</f>
        <v>18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-153</v>
      </c>
      <c r="H27" s="154">
        <f>SUM(H28:H30)</f>
        <v>108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161</v>
      </c>
      <c r="H28" s="152">
        <v>161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-314</v>
      </c>
      <c r="H29" s="316">
        <v>-53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63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-261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-90</v>
      </c>
      <c r="H33" s="154">
        <f>H27+H31+H32</f>
        <v>-153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212</v>
      </c>
      <c r="D34" s="155">
        <f>SUM(D35:D38)</f>
        <v>212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</v>
      </c>
      <c r="D35" s="151">
        <v>187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628</v>
      </c>
      <c r="H36" s="154">
        <f>H25+H17+H33</f>
        <v>565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147</v>
      </c>
      <c r="H43" s="152">
        <v>146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212</v>
      </c>
      <c r="D45" s="155">
        <f>D34+D39+D44</f>
        <v>212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28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175</v>
      </c>
      <c r="H49" s="154">
        <f>SUM(H43:H48)</f>
        <v>146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48</v>
      </c>
      <c r="D54" s="151">
        <v>25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634</v>
      </c>
      <c r="D55" s="155">
        <f>D19+D20+D21+D27+D32+D45+D51+D53+D54</f>
        <v>320</v>
      </c>
      <c r="E55" s="237" t="s">
        <v>172</v>
      </c>
      <c r="F55" s="261" t="s">
        <v>173</v>
      </c>
      <c r="G55" s="154">
        <f>G49+G51+G52+G53+G54</f>
        <v>175</v>
      </c>
      <c r="H55" s="154">
        <f>H49+H51+H52+H53+H54</f>
        <v>146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101</v>
      </c>
      <c r="H61" s="154">
        <f>SUM(H62:H68)</f>
        <v>25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56</v>
      </c>
      <c r="H64" s="152">
        <v>19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</v>
      </c>
      <c r="H66" s="152">
        <v>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18</v>
      </c>
      <c r="H67" s="152">
        <v>2</v>
      </c>
    </row>
    <row r="68" spans="1:8" ht="15">
      <c r="A68" s="235" t="s">
        <v>211</v>
      </c>
      <c r="B68" s="241" t="s">
        <v>212</v>
      </c>
      <c r="C68" s="151">
        <v>46</v>
      </c>
      <c r="D68" s="151">
        <v>35</v>
      </c>
      <c r="E68" s="237" t="s">
        <v>213</v>
      </c>
      <c r="F68" s="242" t="s">
        <v>214</v>
      </c>
      <c r="G68" s="152">
        <v>5</v>
      </c>
      <c r="H68" s="152">
        <v>1</v>
      </c>
    </row>
    <row r="69" spans="1:8" ht="15">
      <c r="A69" s="235" t="s">
        <v>215</v>
      </c>
      <c r="B69" s="241" t="s">
        <v>216</v>
      </c>
      <c r="C69" s="151">
        <v>70</v>
      </c>
      <c r="D69" s="151">
        <v>79</v>
      </c>
      <c r="E69" s="251" t="s">
        <v>78</v>
      </c>
      <c r="F69" s="242" t="s">
        <v>217</v>
      </c>
      <c r="G69" s="152">
        <v>39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140</v>
      </c>
      <c r="H71" s="161">
        <f>H59+H60+H61+H69+H70</f>
        <v>25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10</v>
      </c>
      <c r="D72" s="151">
        <v>11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30</v>
      </c>
      <c r="D74" s="151">
        <v>31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156</v>
      </c>
      <c r="D75" s="155">
        <f>SUM(D67:D74)</f>
        <v>156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140</v>
      </c>
      <c r="H79" s="162">
        <f>H71+H74+H75+H76</f>
        <v>25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153</v>
      </c>
      <c r="D87" s="151">
        <v>252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153</v>
      </c>
      <c r="D91" s="155">
        <f>SUM(D87:D90)</f>
        <v>260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309</v>
      </c>
      <c r="D93" s="155">
        <f>D64+D75+D84+D91+D92</f>
        <v>416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943</v>
      </c>
      <c r="D94" s="164">
        <f>D93+D55</f>
        <v>736</v>
      </c>
      <c r="E94" s="449" t="s">
        <v>270</v>
      </c>
      <c r="F94" s="289" t="s">
        <v>271</v>
      </c>
      <c r="G94" s="165">
        <f>G36+G39+G55+G79</f>
        <v>943</v>
      </c>
      <c r="H94" s="165">
        <f>H36+H39+H55+H79</f>
        <v>736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8">
      <selection activeCell="D50" sqref="D50:H5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ФИА БЪЛГАРИЯ АД</v>
      </c>
      <c r="C2" s="590"/>
      <c r="D2" s="590"/>
      <c r="E2" s="590"/>
      <c r="F2" s="577" t="s">
        <v>2</v>
      </c>
      <c r="G2" s="577"/>
      <c r="H2" s="526">
        <f>'справка №1-БАЛАНС'!H3</f>
        <v>131401376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01.01.2008-31.12.2008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</v>
      </c>
      <c r="D9" s="46">
        <v>6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113</v>
      </c>
      <c r="D10" s="46">
        <v>200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24</v>
      </c>
      <c r="D11" s="46">
        <v>3</v>
      </c>
      <c r="E11" s="300" t="s">
        <v>293</v>
      </c>
      <c r="F11" s="549" t="s">
        <v>294</v>
      </c>
      <c r="G11" s="550">
        <v>39</v>
      </c>
      <c r="H11" s="550">
        <v>60</v>
      </c>
    </row>
    <row r="12" spans="1:8" ht="12">
      <c r="A12" s="298" t="s">
        <v>295</v>
      </c>
      <c r="B12" s="299" t="s">
        <v>296</v>
      </c>
      <c r="C12" s="46">
        <v>55</v>
      </c>
      <c r="D12" s="46">
        <v>44</v>
      </c>
      <c r="E12" s="300" t="s">
        <v>78</v>
      </c>
      <c r="F12" s="549" t="s">
        <v>297</v>
      </c>
      <c r="G12" s="550">
        <v>225</v>
      </c>
      <c r="H12" s="550">
        <v>7</v>
      </c>
    </row>
    <row r="13" spans="1:18" ht="12">
      <c r="A13" s="298" t="s">
        <v>298</v>
      </c>
      <c r="B13" s="299" t="s">
        <v>299</v>
      </c>
      <c r="C13" s="46">
        <v>11</v>
      </c>
      <c r="D13" s="46">
        <v>9</v>
      </c>
      <c r="E13" s="301" t="s">
        <v>51</v>
      </c>
      <c r="F13" s="551" t="s">
        <v>300</v>
      </c>
      <c r="G13" s="548">
        <f>SUM(G9:G12)</f>
        <v>264</v>
      </c>
      <c r="H13" s="548">
        <f>SUM(H9:H12)</f>
        <v>67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8</v>
      </c>
      <c r="D16" s="47">
        <v>87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217</v>
      </c>
      <c r="D19" s="49">
        <f>SUM(D9:D15)+D16</f>
        <v>349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5</v>
      </c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1</v>
      </c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</v>
      </c>
      <c r="D26" s="49">
        <f>SUM(D22:D25)</f>
        <v>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223</v>
      </c>
      <c r="D28" s="50">
        <f>D26+D19</f>
        <v>353</v>
      </c>
      <c r="E28" s="127" t="s">
        <v>339</v>
      </c>
      <c r="F28" s="554" t="s">
        <v>340</v>
      </c>
      <c r="G28" s="548">
        <f>G13+G15+G24</f>
        <v>264</v>
      </c>
      <c r="H28" s="548">
        <f>H13+H15+H24</f>
        <v>67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41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286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223</v>
      </c>
      <c r="D33" s="49">
        <f>D28-D31+D32</f>
        <v>353</v>
      </c>
      <c r="E33" s="127" t="s">
        <v>353</v>
      </c>
      <c r="F33" s="554" t="s">
        <v>354</v>
      </c>
      <c r="G33" s="53">
        <f>G32-G31+G28</f>
        <v>264</v>
      </c>
      <c r="H33" s="53">
        <f>H32-H31+H28</f>
        <v>67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41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286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-22</v>
      </c>
      <c r="D35" s="49">
        <f>D36+D37+D38</f>
        <v>-25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-22</v>
      </c>
      <c r="D37" s="430">
        <v>-25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63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261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63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261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264</v>
      </c>
      <c r="D42" s="53">
        <f>D33+D35+D39</f>
        <v>328</v>
      </c>
      <c r="E42" s="128" t="s">
        <v>380</v>
      </c>
      <c r="F42" s="129" t="s">
        <v>381</v>
      </c>
      <c r="G42" s="53">
        <f>G39+G33</f>
        <v>264</v>
      </c>
      <c r="H42" s="53">
        <f>H39+H33</f>
        <v>328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39843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A51" sqref="A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ФИА БЪЛГАРИЯ АД</v>
      </c>
      <c r="C4" s="541" t="s">
        <v>2</v>
      </c>
      <c r="D4" s="541">
        <f>'справка №1-БАЛАНС'!H3</f>
        <v>131401376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01.01.2008-31.12.2008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37</v>
      </c>
      <c r="D10" s="54">
        <v>160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-129</v>
      </c>
      <c r="D11" s="54">
        <v>-437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</v>
      </c>
      <c r="D13" s="54">
        <v>-29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-29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>
        <v>-3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10</v>
      </c>
      <c r="D19" s="54">
        <v>18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-88</v>
      </c>
      <c r="D20" s="55">
        <f>SUM(D10:D19)</f>
        <v>-320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-46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-40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26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146</v>
      </c>
      <c r="E36" s="130"/>
      <c r="F36" s="130"/>
    </row>
    <row r="37" spans="1:6" ht="12">
      <c r="A37" s="332" t="s">
        <v>438</v>
      </c>
      <c r="B37" s="333" t="s">
        <v>439</v>
      </c>
      <c r="C37" s="54">
        <v>14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>
        <v>-30</v>
      </c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-19</v>
      </c>
      <c r="D42" s="55">
        <f>SUM(D34:D41)</f>
        <v>172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-107</v>
      </c>
      <c r="D43" s="55">
        <f>D42+D32+D20</f>
        <v>-188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260</v>
      </c>
      <c r="D44" s="132">
        <v>448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153</v>
      </c>
      <c r="D45" s="55">
        <f>D44+D43</f>
        <v>260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43" sqref="A43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ФИА БЪЛГАРИЯ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131401376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01.01.2008-31.12.2008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161</v>
      </c>
      <c r="J11" s="58">
        <f>'справка №1-БАЛАНС'!H29+'справка №1-БАЛАНС'!H32</f>
        <v>-314</v>
      </c>
      <c r="K11" s="60"/>
      <c r="L11" s="344">
        <f>SUM(C11:K11)</f>
        <v>565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161</v>
      </c>
      <c r="J15" s="61">
        <f t="shared" si="2"/>
        <v>-314</v>
      </c>
      <c r="K15" s="61">
        <f t="shared" si="2"/>
        <v>0</v>
      </c>
      <c r="L15" s="344">
        <f t="shared" si="1"/>
        <v>565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63</v>
      </c>
      <c r="J16" s="345">
        <f>+'справка №1-БАЛАНС'!G32</f>
        <v>0</v>
      </c>
      <c r="K16" s="60"/>
      <c r="L16" s="344">
        <f t="shared" si="1"/>
        <v>63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224</v>
      </c>
      <c r="J29" s="59">
        <f t="shared" si="6"/>
        <v>-314</v>
      </c>
      <c r="K29" s="59">
        <f t="shared" si="6"/>
        <v>0</v>
      </c>
      <c r="L29" s="344">
        <f t="shared" si="1"/>
        <v>628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224</v>
      </c>
      <c r="J32" s="59">
        <f t="shared" si="7"/>
        <v>-314</v>
      </c>
      <c r="K32" s="59">
        <f t="shared" si="7"/>
        <v>0</v>
      </c>
      <c r="L32" s="344">
        <f t="shared" si="1"/>
        <v>628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A1">
      <selection activeCell="E45" sqref="E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 ФИА БЪЛГАРИЯ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131401376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01.01.2008-31.12.2008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77</v>
      </c>
      <c r="E9" s="189"/>
      <c r="F9" s="189">
        <v>1</v>
      </c>
      <c r="G9" s="74">
        <f>D9+E9-F9</f>
        <v>76</v>
      </c>
      <c r="H9" s="65">
        <v>225</v>
      </c>
      <c r="I9" s="65"/>
      <c r="J9" s="74">
        <f>G9+H9-I9</f>
        <v>301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301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3</v>
      </c>
      <c r="L11" s="65">
        <v>1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>
        <v>90</v>
      </c>
      <c r="F13" s="189"/>
      <c r="G13" s="74">
        <f t="shared" si="2"/>
        <v>90</v>
      </c>
      <c r="H13" s="65"/>
      <c r="I13" s="65"/>
      <c r="J13" s="74">
        <f t="shared" si="3"/>
        <v>90</v>
      </c>
      <c r="K13" s="65"/>
      <c r="L13" s="65">
        <v>21</v>
      </c>
      <c r="M13" s="65"/>
      <c r="N13" s="74">
        <f t="shared" si="4"/>
        <v>21</v>
      </c>
      <c r="O13" s="65"/>
      <c r="P13" s="65"/>
      <c r="Q13" s="74">
        <f t="shared" si="0"/>
        <v>21</v>
      </c>
      <c r="R13" s="74">
        <f t="shared" si="1"/>
        <v>69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1</v>
      </c>
      <c r="E15" s="457"/>
      <c r="F15" s="457"/>
      <c r="G15" s="74">
        <f t="shared" si="2"/>
        <v>1</v>
      </c>
      <c r="H15" s="458"/>
      <c r="I15" s="458"/>
      <c r="J15" s="74">
        <f t="shared" si="3"/>
        <v>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</v>
      </c>
      <c r="E16" s="189">
        <v>1</v>
      </c>
      <c r="F16" s="189"/>
      <c r="G16" s="74">
        <f t="shared" si="2"/>
        <v>5</v>
      </c>
      <c r="H16" s="65"/>
      <c r="I16" s="65"/>
      <c r="J16" s="74">
        <f t="shared" si="3"/>
        <v>5</v>
      </c>
      <c r="K16" s="65">
        <v>1</v>
      </c>
      <c r="L16" s="65">
        <v>1</v>
      </c>
      <c r="M16" s="65"/>
      <c r="N16" s="74">
        <f t="shared" si="4"/>
        <v>2</v>
      </c>
      <c r="O16" s="65"/>
      <c r="P16" s="65"/>
      <c r="Q16" s="74">
        <f aca="true" t="shared" si="5" ref="Q16:Q25">N16+O16-P16</f>
        <v>2</v>
      </c>
      <c r="R16" s="74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86</v>
      </c>
      <c r="E17" s="194">
        <f>SUM(E9:E16)</f>
        <v>91</v>
      </c>
      <c r="F17" s="194">
        <f>SUM(F9:F16)</f>
        <v>1</v>
      </c>
      <c r="G17" s="74">
        <f t="shared" si="2"/>
        <v>176</v>
      </c>
      <c r="H17" s="75">
        <f>SUM(H9:H16)</f>
        <v>225</v>
      </c>
      <c r="I17" s="75">
        <f>SUM(I9:I16)</f>
        <v>0</v>
      </c>
      <c r="J17" s="74">
        <f t="shared" si="3"/>
        <v>401</v>
      </c>
      <c r="K17" s="75">
        <f>SUM(K9:K16)</f>
        <v>4</v>
      </c>
      <c r="L17" s="75">
        <f>SUM(L9:L16)</f>
        <v>23</v>
      </c>
      <c r="M17" s="75">
        <f>SUM(M9:M16)</f>
        <v>0</v>
      </c>
      <c r="N17" s="74">
        <f t="shared" si="4"/>
        <v>27</v>
      </c>
      <c r="O17" s="75">
        <f>SUM(O9:O16)</f>
        <v>0</v>
      </c>
      <c r="P17" s="75">
        <f>SUM(P9:P16)</f>
        <v>0</v>
      </c>
      <c r="Q17" s="74">
        <f t="shared" si="5"/>
        <v>27</v>
      </c>
      <c r="R17" s="74">
        <f t="shared" si="6"/>
        <v>374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2</v>
      </c>
      <c r="L22" s="65">
        <v>1</v>
      </c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2</v>
      </c>
      <c r="L25" s="66">
        <f t="shared" si="7"/>
        <v>1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212</v>
      </c>
      <c r="H27" s="70">
        <f t="shared" si="8"/>
        <v>0</v>
      </c>
      <c r="I27" s="70">
        <f t="shared" si="8"/>
        <v>0</v>
      </c>
      <c r="J27" s="71">
        <f t="shared" si="3"/>
        <v>212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187</v>
      </c>
      <c r="E28" s="189"/>
      <c r="F28" s="189"/>
      <c r="G28" s="74">
        <f t="shared" si="2"/>
        <v>187</v>
      </c>
      <c r="H28" s="65"/>
      <c r="I28" s="65"/>
      <c r="J28" s="74">
        <f t="shared" si="3"/>
        <v>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212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212</v>
      </c>
      <c r="H38" s="75">
        <f t="shared" si="12"/>
        <v>0</v>
      </c>
      <c r="I38" s="75">
        <f t="shared" si="12"/>
        <v>0</v>
      </c>
      <c r="J38" s="74">
        <f t="shared" si="3"/>
        <v>212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301</v>
      </c>
      <c r="E40" s="438">
        <f>E17+E18+E19+E25+E38+E39</f>
        <v>91</v>
      </c>
      <c r="F40" s="438">
        <f aca="true" t="shared" si="13" ref="F40:R40">F17+F18+F19+F25+F38+F39</f>
        <v>1</v>
      </c>
      <c r="G40" s="438">
        <f t="shared" si="13"/>
        <v>391</v>
      </c>
      <c r="H40" s="438">
        <f t="shared" si="13"/>
        <v>225</v>
      </c>
      <c r="I40" s="438">
        <f t="shared" si="13"/>
        <v>0</v>
      </c>
      <c r="J40" s="438">
        <f t="shared" si="13"/>
        <v>616</v>
      </c>
      <c r="K40" s="438">
        <f t="shared" si="13"/>
        <v>6</v>
      </c>
      <c r="L40" s="438">
        <f t="shared" si="13"/>
        <v>24</v>
      </c>
      <c r="M40" s="438">
        <f t="shared" si="13"/>
        <v>0</v>
      </c>
      <c r="N40" s="438">
        <f t="shared" si="13"/>
        <v>30</v>
      </c>
      <c r="O40" s="438">
        <f t="shared" si="13"/>
        <v>0</v>
      </c>
      <c r="P40" s="438">
        <f t="shared" si="13"/>
        <v>0</v>
      </c>
      <c r="Q40" s="438">
        <f t="shared" si="13"/>
        <v>30</v>
      </c>
      <c r="R40" s="438">
        <f t="shared" si="13"/>
        <v>586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A112" sqref="A11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ФИА БЪЛГАРИЯ АД</v>
      </c>
      <c r="C3" s="620"/>
      <c r="D3" s="526" t="s">
        <v>2</v>
      </c>
      <c r="E3" s="107">
        <f>'справка №1-БАЛАНС'!H3</f>
        <v>131401376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01.01.2008-31.12.2008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48</v>
      </c>
      <c r="D21" s="108">
        <v>48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46</v>
      </c>
      <c r="D28" s="108">
        <f>+C28</f>
        <v>46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70</v>
      </c>
      <c r="D29" s="108">
        <f>+C29</f>
        <v>70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10</v>
      </c>
      <c r="D33" s="105">
        <f>SUM(D34:D37)</f>
        <v>10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5</v>
      </c>
      <c r="D34" s="108">
        <v>5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5</v>
      </c>
      <c r="D35" s="108">
        <v>5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30</v>
      </c>
      <c r="D38" s="105">
        <f>SUM(D39:D42)</f>
        <v>30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30</v>
      </c>
      <c r="D42" s="108">
        <v>30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156</v>
      </c>
      <c r="D43" s="104">
        <f>D24+D28+D29+D31+D30+D32+D33+D38</f>
        <v>156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204</v>
      </c>
      <c r="D44" s="103">
        <f>D43+D21+D19+D9</f>
        <v>204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147</v>
      </c>
      <c r="D52" s="103">
        <f>SUM(D53:D55)</f>
        <v>0</v>
      </c>
      <c r="E52" s="119">
        <f>C52-D52</f>
        <v>147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147</v>
      </c>
      <c r="D53" s="108"/>
      <c r="E53" s="119">
        <f>C53-D53</f>
        <v>147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28</v>
      </c>
      <c r="D64" s="108"/>
      <c r="E64" s="119">
        <f t="shared" si="1"/>
        <v>28</v>
      </c>
      <c r="F64" s="110">
        <v>0</v>
      </c>
    </row>
    <row r="65" spans="1:6" ht="12">
      <c r="A65" s="396" t="s">
        <v>710</v>
      </c>
      <c r="B65" s="397" t="s">
        <v>711</v>
      </c>
      <c r="C65" s="109">
        <v>28</v>
      </c>
      <c r="D65" s="109">
        <v>28</v>
      </c>
      <c r="E65" s="119">
        <f t="shared" si="1"/>
        <v>0</v>
      </c>
      <c r="F65" s="111">
        <v>0</v>
      </c>
    </row>
    <row r="66" spans="1:16" ht="12">
      <c r="A66" s="398" t="s">
        <v>712</v>
      </c>
      <c r="B66" s="394" t="s">
        <v>713</v>
      </c>
      <c r="C66" s="103">
        <f>C52+C56+C61+C62+C63+C64</f>
        <v>175</v>
      </c>
      <c r="D66" s="103">
        <f>D52+D56+D61+D62+D63+D64</f>
        <v>0</v>
      </c>
      <c r="E66" s="119">
        <f t="shared" si="1"/>
        <v>175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101</v>
      </c>
      <c r="D85" s="104">
        <f>SUM(D86:D90)+D94</f>
        <v>101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56</v>
      </c>
      <c r="D87" s="108">
        <v>56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22</v>
      </c>
      <c r="D89" s="108">
        <v>22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18</v>
      </c>
      <c r="D94" s="108">
        <v>18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39</v>
      </c>
      <c r="D95" s="108">
        <v>39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140</v>
      </c>
      <c r="D96" s="104">
        <f>D85+D80+D75+D71+D95</f>
        <v>140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315</v>
      </c>
      <c r="D97" s="104">
        <f>D96+D68+D66</f>
        <v>140</v>
      </c>
      <c r="E97" s="104">
        <f>E96+E68+E66</f>
        <v>175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870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31" sqref="C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ФИА БЪЛГАРИЯ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131401376</v>
      </c>
    </row>
    <row r="5" spans="1:9" ht="15">
      <c r="A5" s="501" t="s">
        <v>5</v>
      </c>
      <c r="B5" s="622" t="str">
        <f>'справка №1-БАЛАНС'!E5</f>
        <v>01.01.2008-31.12.2008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425</v>
      </c>
      <c r="D12" s="98"/>
      <c r="E12" s="98"/>
      <c r="F12" s="98">
        <v>25</v>
      </c>
      <c r="G12" s="98"/>
      <c r="H12" s="98"/>
      <c r="I12" s="434">
        <f>F12+G12-H12</f>
        <v>25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4">
        <f t="shared" si="0"/>
        <v>25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6">
      <selection activeCell="C157" sqref="C15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ФИА БЪЛГАРИЯ АД</v>
      </c>
      <c r="C5" s="628"/>
      <c r="D5" s="628"/>
      <c r="E5" s="570" t="s">
        <v>2</v>
      </c>
      <c r="F5" s="451">
        <f>'справка №1-БАЛАНС'!H3</f>
        <v>131401376</v>
      </c>
    </row>
    <row r="6" spans="1:13" ht="15" customHeight="1">
      <c r="A6" s="27" t="s">
        <v>823</v>
      </c>
      <c r="B6" s="629" t="str">
        <f>'справка №1-БАЛАНС'!E5</f>
        <v>01.01.2008-31.12.2008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187</v>
      </c>
      <c r="D12" s="441">
        <v>55</v>
      </c>
      <c r="E12" s="441"/>
      <c r="F12" s="443">
        <f>C12-E12</f>
        <v>187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187</v>
      </c>
      <c r="D27" s="429"/>
      <c r="E27" s="429">
        <f>SUM(E12:E26)</f>
        <v>0</v>
      </c>
      <c r="F27" s="442">
        <f>SUM(F12:F26)</f>
        <v>187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187</v>
      </c>
      <c r="D79" s="429"/>
      <c r="E79" s="429">
        <f>E78+E61+E44+E27</f>
        <v>0</v>
      </c>
      <c r="F79" s="442">
        <f>F78+F61+F44+F27</f>
        <v>187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868</v>
      </c>
      <c r="B133" s="40"/>
      <c r="C133" s="441">
        <v>25</v>
      </c>
      <c r="D133" s="441"/>
      <c r="E133" s="441"/>
      <c r="F133" s="443">
        <f>C133-E133</f>
        <v>25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25</v>
      </c>
      <c r="D148" s="429"/>
      <c r="E148" s="429">
        <f>SUM(E133:E147)</f>
        <v>0</v>
      </c>
      <c r="F148" s="442">
        <f>SUM(F133:F147)</f>
        <v>25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25</v>
      </c>
      <c r="D149" s="429"/>
      <c r="E149" s="429">
        <f>E148+E131+E114+E97</f>
        <v>0</v>
      </c>
      <c r="F149" s="442">
        <f>F148+F131+F114+F97</f>
        <v>25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purnarova</cp:lastModifiedBy>
  <cp:lastPrinted>2009-01-30T12:09:04Z</cp:lastPrinted>
  <dcterms:created xsi:type="dcterms:W3CDTF">2000-06-29T12:02:40Z</dcterms:created>
  <dcterms:modified xsi:type="dcterms:W3CDTF">2009-05-29T14:42:22Z</dcterms:modified>
  <cp:category/>
  <cp:version/>
  <cp:contentType/>
  <cp:contentStatus/>
</cp:coreProperties>
</file>