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<sst xmlns="http://schemas.openxmlformats.org/spreadsheetml/2006/main" count="1071" uniqueCount="881">
  <si>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</si>
  <si>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</si>
  <si>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</si>
  <si>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</si>
  <si>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</si>
  <si>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</si>
  <si>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</si>
  <si>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</si>
  <si>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</si>
  <si>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</si>
  <si>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</si>
  <si>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</si>
  <si>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</si>
  <si>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</si>
  <si>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</si>
  <si>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</si>
  <si>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</si>
  <si>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</si>
  <si>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</si>
  <si>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</si>
  <si>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</si>
  <si>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</si>
  <si>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</si>
  <si>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</si>
  <si>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</si>
  <si>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</si>
  <si>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</si>
  <si>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</si>
  <si>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</si>
  <si>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</si>
  <si>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</si>
  <si>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</si>
  <si>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</si>
  <si>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</si>
  <si>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</si>
  <si>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</si>
  <si>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</si>
  <si>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</si>
  <si>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</si>
  <si>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</si>
  <si>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</si>
  <si>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</si>
  <si>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</si>
  <si>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</si>
  <si>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</si>
  <si>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</si>
  <si>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</si>
  <si>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</si>
  <si>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</si>
  <si>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</si>
  <si>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</si>
  <si>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</si>
  <si>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</si>
  <si>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</si>
  <si>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</si>
  <si>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</si>
  <si>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</si>
  <si>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</si>
  <si>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</si>
  <si>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</si>
  <si>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</si>
  <si>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</si>
  <si>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</si>
  <si>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</si>
  <si>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</si>
  <si>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</si>
  <si>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</si>
  <si>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</si>
  <si>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</si>
  <si>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</si>
  <si>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</si>
  <si>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</si>
  <si>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</si>
  <si>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</si>
  <si>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</si>
  <si>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</si>
  <si>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</si>
  <si>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</si>
  <si>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</si>
  <si>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</si>
  <si>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</si>
  <si>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</si>
  <si>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</si>
  <si>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</si>
  <si>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</si>
  <si>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</si>
  <si>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</si>
  <si>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</si>
  <si>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</si>
  <si>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</si>
  <si>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</si>
  <si>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</si>
  <si>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</si>
  <si>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</si>
  <si>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</si>
  <si>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</si>
  <si>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</si>
  <si>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</si>
  <si>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</si>
  <si>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</si>
  <si>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</si>
  <si>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</si>
  <si>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</si>
  <si>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</si>
  <si>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</si>
  <si>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</si>
  <si>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</si>
  <si>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</si>
  <si>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</si>
  <si>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</si>
  <si>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</si>
  <si>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</si>
  <si>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</si>
  <si>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</si>
  <si>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</si>
  <si>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</si>
  <si>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</si>
  <si>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</si>
  <si>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</si>
  <si>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</si>
  <si>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</si>
  <si>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</si>
  <si>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</si>
  <si>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</si>
  <si>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</si>
  <si>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</si>
  <si>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</si>
  <si>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</si>
  <si>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</si>
  <si>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</si>
  <si>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</si>
  <si>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</si>
  <si>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</si>
  <si>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</si>
  <si>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</si>
  <si>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</si>
  <si>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</si>
  <si>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</si>
  <si>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</si>
  <si>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</si>
  <si>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</si>
  <si>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</si>
  <si>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</si>
  <si>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</si>
  <si>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</si>
  <si>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</si>
  <si>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</si>
  <si>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</si>
  <si>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</si>
  <si>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</si>
  <si>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</si>
  <si>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</si>
  <si>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</si>
  <si>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</si>
  <si>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</si>
  <si>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</si>
  <si>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</si>
  <si>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</si>
  <si>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</si>
  <si>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</si>
  <si>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</si>
  <si>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</si>
  <si>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</si>
  <si>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</si>
  <si>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</si>
  <si>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</si>
  <si>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</si>
  <si>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</si>
  <si>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</si>
  <si>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</si>
  <si>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</si>
  <si>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</si>
  <si>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</si>
  <si>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</si>
  <si>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</si>
  <si>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</si>
  <si>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</si>
  <si>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</si>
  <si>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</si>
  <si>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</si>
  <si>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</si>
  <si>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</si>
  <si>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</si>
  <si>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</si>
  <si>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</si>
  <si>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</si>
  <si>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</si>
  <si>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</si>
  <si>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</si>
  <si>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</si>
  <si>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</si>
  <si>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</si>
  <si>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</si>
  <si>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</si>
  <si>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</si>
  <si>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</si>
  <si>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</si>
  <si>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</si>
  <si>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</si>
  <si>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</si>
  <si>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</si>
  <si>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</si>
  <si>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</si>
  <si>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</si>
  <si>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</si>
  <si>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</si>
  <si>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</si>
  <si>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</si>
  <si>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</si>
  <si>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</si>
  <si>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</si>
  <si>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</si>
  <si>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</si>
  <si>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</si>
  <si>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</si>
  <si>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</si>
  <si>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</si>
  <si>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</si>
  <si>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</si>
  <si>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</si>
  <si>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</si>
  <si>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</si>
  <si>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</si>
  <si>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</si>
  <si>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</si>
  <si>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</si>
  <si>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</si>
  <si>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</si>
  <si>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</si>
  <si>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</si>
  <si>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</si>
  <si>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</si>
  <si>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</si>
  <si>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</si>
  <si>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</si>
  <si>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</si>
  <si>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</si>
  <si>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</si>
  <si>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</si>
  <si>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</si>
  <si>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</si>
  <si>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</si>
  <si>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</si>
  <si>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</si>
  <si>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</si>
  <si>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</si>
  <si>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</si>
  <si>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</si>
  <si>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</si>
  <si>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</si>
  <si>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</si>
  <si>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</si>
  <si>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</si>
  <si>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</si>
  <si>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</si>
  <si>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</si>
  <si>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</si>
  <si>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</si>
  <si>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</si>
  <si>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</si>
  <si>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</si>
  <si>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</si>
  <si>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</si>
  <si>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</si>
  <si>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</si>
  <si>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</si>
  <si>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</si>
  <si>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</si>
  <si>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</si>
  <si>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</si>
  <si>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</si>
  <si>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</si>
  <si>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</si>
  <si>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</si>
  <si>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</si>
  <si>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</si>
  <si>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</si>
  <si>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</si>
  <si>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</si>
  <si>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</si>
  <si>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</si>
  <si>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</si>
  <si>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</si>
  <si>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</si>
  <si>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</si>
  <si>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</si>
  <si>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</si>
  <si>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</si>
  <si>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</si>
  <si>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</si>
  <si>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</si>
  <si>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</si>
  <si>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</si>
  <si>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</si>
  <si>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</si>
  <si>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</si>
  <si>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</si>
  <si>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</si>
  <si>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</si>
  <si>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</si>
  <si>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</si>
  <si>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</si>
  <si>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</si>
  <si>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</si>
  <si>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</si>
  <si>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</si>
  <si>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</si>
  <si>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</si>
  <si>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</si>
  <si>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</si>
  <si>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</si>
  <si>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</si>
  <si>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</si>
  <si>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</si>
  <si>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</si>
  <si>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</si>
  <si>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</si>
  <si>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</si>
  <si>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</si>
  <si>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</si>
  <si>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</si>
  <si>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</si>
  <si>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</si>
  <si>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</si>
  <si>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</si>
  <si>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</si>
  <si>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</si>
  <si>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</si>
  <si>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</si>
  <si>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</si>
  <si>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</si>
  <si>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</si>
  <si>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</si>
  <si>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</si>
  <si>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</si>
  <si>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</si>
  <si>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</si>
  <si>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</si>
  <si>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</si>
  <si>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</si>
  <si>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</si>
  <si>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</si>
  <si>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</si>
  <si>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</si>
  <si>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</si>
  <si>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</si>
  <si>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</si>
  <si>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</si>
  <si>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</si>
  <si>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</si>
  <si>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</si>
  <si>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</si>
  <si>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</si>
  <si>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</si>
  <si>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</si>
  <si>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</si>
  <si>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</si>
  <si>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</si>
  <si>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</si>
  <si>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</si>
  <si>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</si>
  <si>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</si>
  <si>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</si>
  <si>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</si>
  <si>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</si>
  <si>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</si>
  <si>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</si>
  <si>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</si>
  <si>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</si>
  <si>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</si>
  <si>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</si>
  <si>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</si>
  <si>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</si>
  <si>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</si>
  <si>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</si>
  <si>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</si>
  <si>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</si>
  <si>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</si>
  <si>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</si>
  <si>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</si>
  <si>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</si>
  <si>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</si>
  <si>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</si>
  <si>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</si>
  <si>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</si>
  <si>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</si>
  <si>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</si>
  <si>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</si>
  <si>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</si>
  <si>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</si>
  <si>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</si>
  <si>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</si>
  <si>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</si>
  <si>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</si>
  <si>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</si>
  <si>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</si>
  <si>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</si>
  <si>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</si>
  <si>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</si>
  <si>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</si>
  <si>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</si>
  <si>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</si>
  <si>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</si>
  <si>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</si>
  <si>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</si>
  <si>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</si>
  <si>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</si>
  <si>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</si>
  <si>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</si>
  <si>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</si>
  <si>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</si>
  <si>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</si>
  <si>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</si>
  <si>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</si>
  <si>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</si>
  <si>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</si>
  <si>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</si>
  <si>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</si>
  <si>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</si>
  <si>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</si>
  <si>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</si>
  <si>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</si>
  <si>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</si>
  <si>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</si>
  <si>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</si>
  <si>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</si>
  <si>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</si>
  <si>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</si>
  <si>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</si>
  <si>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</si>
  <si>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</si>
  <si>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</si>
  <si>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</si>
  <si>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</si>
  <si>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</si>
  <si>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</si>
  <si>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</si>
  <si>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</si>
  <si>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</si>
  <si>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</si>
  <si>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</si>
  <si>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</si>
  <si>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</si>
  <si>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</si>
  <si>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</si>
  <si>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</si>
  <si>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</si>
  <si>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</si>
  <si>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</si>
  <si>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</si>
  <si>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</si>
  <si>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</si>
  <si>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</si>
  <si>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</si>
  <si>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</si>
  <si>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</si>
  <si>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</si>
  <si>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</si>
  <si>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</si>
  <si>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</si>
  <si>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</si>
  <si>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</si>
  <si>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</si>
  <si>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</si>
  <si>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</si>
  <si>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</si>
  <si>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</si>
  <si>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</si>
  <si>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</si>
  <si>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</si>
  <si>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</si>
  <si>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</si>
  <si>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</si>
  <si>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</si>
  <si>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</si>
  <si>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</si>
  <si>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</si>
  <si>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</si>
  <si>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</si>
  <si>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</si>
  <si>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</si>
  <si>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</si>
  <si>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</si>
  <si>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</si>
  <si>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</si>
  <si>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</si>
  <si>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</si>
  <si>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</si>
  <si>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</si>
  <si>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</si>
  <si>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</si>
  <si>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</si>
  <si>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</si>
  <si>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</si>
  <si>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</si>
  <si>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</si>
  <si>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</si>
  <si>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</si>
  <si>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</si>
  <si>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</si>
  <si>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</si>
  <si>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</si>
  <si>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</si>
  <si>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</si>
  <si>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</si>
  <si>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</si>
  <si>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</si>
  <si>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</si>
  <si>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</si>
  <si>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</si>
  <si>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</si>
  <si>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</si>
  <si>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</si>
  <si>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</si>
  <si>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</si>
  <si>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</si>
  <si>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</si>
  <si>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</si>
  <si>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</si>
  <si>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</si>
  <si>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</si>
  <si>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</si>
  <si>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</si>
  <si>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</si>
  <si>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</si>
  <si>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</si>
  <si>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</si>
  <si>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</si>
  <si>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</si>
  <si>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</si>
  <si>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</si>
  <si>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</si>
  <si>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</si>
  <si>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</si>
  <si>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</si>
  <si>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</si>
  <si>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</si>
  <si>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</si>
  <si>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</si>
  <si>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</si>
  <si>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</si>
  <si>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</si>
  <si>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</si>
  <si>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</si>
  <si>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</si>
  <si>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</si>
  <si>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</si>
  <si>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</si>
  <si>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</si>
  <si>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</si>
  <si>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</si>
  <si>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</si>
  <si>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</si>
  <si>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</si>
  <si>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</si>
  <si>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</si>
  <si>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</si>
  <si>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</si>
  <si>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</si>
  <si>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</si>
  <si>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</si>
  <si>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</si>
  <si>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</si>
  <si>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</si>
  <si>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</si>
  <si>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</si>
  <si>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</si>
  <si>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</si>
  <si>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</si>
  <si>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</si>
  <si>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</si>
  <si>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</si>
  <si>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</si>
  <si>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</si>
  <si>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</si>
  <si>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</si>
  <si>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</si>
  <si>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</si>
  <si>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</si>
  <si>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</si>
  <si>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</si>
  <si>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</si>
  <si>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</si>
  <si>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</si>
  <si>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</si>
  <si>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</si>
  <si>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</si>
  <si>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</si>
  <si>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</si>
  <si>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</si>
  <si>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</si>
  <si>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</si>
  <si>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</si>
  <si>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</si>
  <si>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</si>
  <si>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</si>
  <si>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</si>
  <si>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</si>
  <si>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</si>
  <si>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</si>
  <si>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</si>
  <si>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</si>
  <si>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</si>
  <si>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</si>
  <si>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</si>
  <si>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</si>
  <si>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</si>
  <si>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</si>
  <si>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</si>
  <si>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</si>
  <si>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</si>
  <si>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</si>
  <si>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</si>
  <si>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</si>
  <si>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</si>
  <si>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</si>
  <si>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</si>
  <si>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</si>
  <si>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</si>
  <si>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</si>
  <si>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</si>
  <si>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</si>
  <si>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</si>
  <si>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</si>
  <si>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</si>
  <si>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</si>
  <si>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</si>
  <si>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</si>
  <si>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</si>
  <si>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</si>
  <si>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</si>
  <si>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</si>
  <si>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</si>
  <si>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</si>
  <si>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</si>
  <si>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</si>
  <si>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</si>
  <si>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</si>
  <si>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</si>
  <si>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</si>
  <si>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</si>
  <si>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</si>
  <si>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</si>
  <si>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</si>
  <si>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</si>
  <si>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</si>
  <si>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</si>
  <si>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</si>
  <si>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</si>
  <si>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</si>
  <si>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</si>
  <si>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</si>
  <si>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</si>
  <si>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</si>
  <si>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</si>
  <si>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</si>
  <si>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</si>
  <si>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</si>
  <si>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</si>
  <si>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</si>
  <si>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</si>
  <si>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</si>
  <si>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</si>
  <si>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</si>
  <si>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</si>
  <si>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</si>
  <si>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</si>
  <si>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</si>
  <si>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</si>
  <si>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</si>
  <si>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</si>
  <si>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</si>
  <si>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</si>
  <si>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</si>
  <si>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</si>
  <si>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</si>
  <si>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</si>
  <si>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</si>
  <si>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</si>
  <si>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</si>
  <si>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</si>
  <si>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</si>
  <si>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</si>
  <si>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</si>
  <si>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</si>
  <si>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</si>
  <si>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</si>
  <si>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</si>
  <si>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</si>
  <si>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</si>
  <si>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</si>
  <si>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</si>
  <si>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</si>
  <si>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</si>
  <si>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</si>
  <si>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</si>
  <si>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</si>
  <si>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</si>
  <si>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</si>
  <si>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</si>
  <si>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</si>
  <si>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</si>
  <si>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</si>
  <si>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</si>
  <si>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</si>
  <si>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</si>
  <si>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</si>
  <si>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</si>
  <si>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</si>
  <si>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</si>
  <si>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</si>
  <si>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</si>
  <si>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</si>
  <si>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</si>
  <si>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</si>
  <si>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</si>
  <si>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</si>
  <si>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</si>
  <si>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</si>
  <si>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</si>
  <si>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</si>
  <si>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</si>
  <si>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</si>
  <si>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</si>
  <si>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</si>
  <si>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</si>
  <si>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</si>
  <si>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</si>
  <si>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</si>
  <si>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</si>
  <si>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</si>
  <si>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</si>
  <si>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</si>
  <si>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</si>
  <si>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</si>
  <si>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</si>
  <si>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</si>
  <si>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</si>
  <si>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</si>
  <si>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</si>
  <si>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</si>
  <si>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</si>
  <si>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</si>
  <si>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</si>
  <si>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</si>
  <si>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</si>
  <si>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</si>
  <si>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</si>
  <si>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</si>
  <si>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</si>
  <si>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</si>
  <si>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</si>
  <si>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</si>
  <si>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</si>
  <si>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</si>
  <si>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</si>
  <si>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</si>
  <si>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</si>
  <si>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</si>
  <si>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</si>
  <si>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</si>
  <si>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</si>
  <si>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</si>
  <si>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</si>
  <si>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</si>
  <si>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</si>
  <si>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</si>
  <si>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</si>
  <si>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</si>
  <si>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</si>
  <si>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</si>
  <si>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</si>
  <si>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</si>
  <si>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</si>
  <si>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</si>
  <si>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</si>
  <si>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</si>
  <si>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</si>
  <si>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</si>
  <si>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</si>
  <si>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</si>
  <si>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</si>
  <si>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</si>
  <si>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</si>
  <si>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</si>
  <si>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</si>
  <si>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</si>
  <si>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</si>
  <si>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</si>
  <si>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</si>
  <si>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</si>
  <si>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</si>
  <si>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</si>
  <si>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</si>
  <si>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</si>
  <si>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</si>
  <si>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</si>
  <si>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</si>
  <si>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</si>
  <si>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</si>
  <si>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</si>
  <si>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</si>
  <si>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</si>
  <si>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</si>
  <si>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</si>
  <si>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</si>
  <si>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</si>
  <si>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</si>
  <si>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</si>
  <si>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</si>
  <si>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</si>
  <si>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</si>
  <si>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</si>
  <si>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</si>
  <si>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</si>
  <si>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</si>
  <si>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</si>
  <si>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</si>
  <si>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</si>
  <si>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</si>
  <si>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</si>
  <si>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</si>
  <si>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</si>
  <si>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</si>
  <si>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</si>
  <si>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</si>
  <si>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</si>
  <si>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</si>
  <si>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</si>
  <si>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</si>
  <si>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</si>
  <si>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</si>
  <si>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</si>
  <si>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</si>
  <si>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</si>
  <si>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</si>
  <si>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</si>
  <si>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</si>
  <si>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</si>
  <si>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</si>
  <si>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</si>
  <si>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</si>
  <si>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</si>
  <si>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</si>
  <si>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</si>
  <si>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</si>
  <si>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</si>
  <si>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</si>
  <si>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</si>
  <si>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</si>
  <si>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</si>
  <si>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</si>
  <si>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</si>
  <si>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</si>
  <si>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</si>
  <si>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</si>
  <si>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1.Локомотивен и вагонен завод  ЕАД</t>
  </si>
  <si>
    <t xml:space="preserve">                 Ръководител: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</si>
  <si>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</si>
  <si>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</si>
  <si>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</si>
  <si>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>неконсолидиран</t>
  </si>
  <si>
    <t>ИНФРА ХОЛДИНГ АД</t>
  </si>
  <si>
    <t xml:space="preserve">Вид на отчета:  неконсолидиран </t>
  </si>
  <si>
    <t>2,Завод за стоманобетонови конструкции и изделия ЕООД</t>
  </si>
  <si>
    <t>3.Инфра Билдинг ЕООД</t>
  </si>
  <si>
    <t>4,Витех строй ЕООД</t>
  </si>
  <si>
    <t>Ръководител:  Антон Божков</t>
  </si>
  <si>
    <t xml:space="preserve"> Антон Божков</t>
  </si>
  <si>
    <t>Ръководител: Антон Божков</t>
  </si>
  <si>
    <t>5.Би Ес Кей ООД</t>
  </si>
  <si>
    <t>1.Локомотивен и вагонен завод  ЕАД/f/обезценка/</t>
  </si>
  <si>
    <t>100%</t>
  </si>
  <si>
    <t>2,Завод за стоманобетонови конструкции и изделия ЕООД/обезценка/</t>
  </si>
  <si>
    <t>Ръководител:Антон Божков</t>
  </si>
  <si>
    <t>01.01.2015- 31.12.2015</t>
  </si>
  <si>
    <t>22.02.2016г.</t>
  </si>
  <si>
    <t>Дата на съставяне: 22.02.2016г.</t>
  </si>
  <si>
    <t xml:space="preserve">Дата на съставяне: 22.02.2016г.                           </t>
  </si>
  <si>
    <t xml:space="preserve">Дата  на съставяне: 22.02.2016г.                                                                                                        </t>
  </si>
  <si>
    <t>Дата на съставяне:22.02.2016г.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</si>
</sst>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8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9" fontId="5" fillId="0" borderId="0" xfId="62" applyNumberFormat="1" applyFont="1">
      <alignment/>
      <protection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40">
      <selection activeCell="A104" sqref="A10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5" t="s">
        <v>1</v>
      </c>
      <c r="B3" s="576"/>
      <c r="C3" s="576"/>
      <c r="D3" s="576"/>
      <c r="E3" s="460" t="s">
        <v>862</v>
      </c>
      <c r="F3" s="216" t="s">
        <v>2</v>
      </c>
      <c r="G3" s="171"/>
      <c r="H3" s="459">
        <v>175443402</v>
      </c>
    </row>
    <row r="4" spans="1:8" ht="15">
      <c r="A4" s="575" t="s">
        <v>863</v>
      </c>
      <c r="B4" s="581"/>
      <c r="C4" s="581"/>
      <c r="D4" s="581"/>
      <c r="E4" s="460" t="s">
        <v>861</v>
      </c>
      <c r="F4" s="577" t="s">
        <v>3</v>
      </c>
      <c r="G4" s="578"/>
      <c r="H4" s="459" t="s">
        <v>158</v>
      </c>
    </row>
    <row r="5" spans="1:8" ht="15">
      <c r="A5" s="575" t="s">
        <v>4</v>
      </c>
      <c r="B5" s="576"/>
      <c r="C5" s="576"/>
      <c r="D5" s="576"/>
      <c r="E5" s="502" t="s">
        <v>875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/>
      <c r="D11" s="150"/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/>
      <c r="D12" s="150"/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/>
      <c r="D13" s="150">
        <v>2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/>
      <c r="D14" s="150"/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/>
      <c r="D15" s="150"/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/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/>
      <c r="D18" s="150"/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0</v>
      </c>
      <c r="D19" s="154">
        <f>SUM(D11:D18)</f>
        <v>2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/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/>
      <c r="D26" s="150"/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0</v>
      </c>
      <c r="D27" s="154">
        <f>SUM(D23:D26)</f>
        <v>0</v>
      </c>
      <c r="E27" s="252" t="s">
        <v>82</v>
      </c>
      <c r="F27" s="241" t="s">
        <v>83</v>
      </c>
      <c r="G27" s="153">
        <f>SUM(G28:G30)</f>
        <v>-60922</v>
      </c>
      <c r="H27" s="153">
        <f>SUM(H28:H30)</f>
        <v>-60615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/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-60922</v>
      </c>
      <c r="H29" s="315">
        <v>-60615</v>
      </c>
      <c r="M29" s="156"/>
    </row>
    <row r="30" spans="1:8" ht="15">
      <c r="A30" s="234" t="s">
        <v>89</v>
      </c>
      <c r="B30" s="240" t="s">
        <v>90</v>
      </c>
      <c r="C30" s="150"/>
      <c r="D30" s="150"/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1500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0</v>
      </c>
      <c r="D32" s="154">
        <f>D30+D31</f>
        <v>0</v>
      </c>
      <c r="E32" s="242" t="s">
        <v>99</v>
      </c>
      <c r="F32" s="241" t="s">
        <v>100</v>
      </c>
      <c r="G32" s="315"/>
      <c r="H32" s="315">
        <v>-307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-59422</v>
      </c>
      <c r="H33" s="153">
        <f>H27+H31+H32</f>
        <v>-60922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3</v>
      </c>
      <c r="D34" s="154">
        <f>SUM(D35:D38)</f>
        <v>1095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3</v>
      </c>
      <c r="D35" s="150">
        <v>1095</v>
      </c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9013</v>
      </c>
      <c r="H36" s="153">
        <f>H25+H17+H33</f>
        <v>7513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/>
      <c r="D37" s="150"/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/>
      <c r="H39" s="157"/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3</v>
      </c>
      <c r="D45" s="154">
        <f>D34+D39+D44</f>
        <v>1095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/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/>
      <c r="H53" s="151"/>
    </row>
    <row r="54" spans="1:8" ht="15">
      <c r="A54" s="234" t="s">
        <v>165</v>
      </c>
      <c r="B54" s="248" t="s">
        <v>166</v>
      </c>
      <c r="C54" s="150">
        <v>2</v>
      </c>
      <c r="D54" s="150">
        <v>183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5</v>
      </c>
      <c r="D55" s="154">
        <f>D19+D20+D21+D27+D32+D45+D51+D53+D54</f>
        <v>1280</v>
      </c>
      <c r="E55" s="236" t="s">
        <v>171</v>
      </c>
      <c r="F55" s="260" t="s">
        <v>172</v>
      </c>
      <c r="G55" s="153">
        <f>G49+G51+G52+G53+G54</f>
        <v>0</v>
      </c>
      <c r="H55" s="153">
        <f>H49+H51+H52+H53+H54</f>
        <v>0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/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/>
      <c r="H59" s="151"/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5676</v>
      </c>
      <c r="H61" s="153">
        <f>SUM(H62:H68)</f>
        <v>10189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>
        <v>5479</v>
      </c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>
        <v>155</v>
      </c>
      <c r="H63" s="151">
        <v>10083</v>
      </c>
      <c r="M63" s="156"/>
    </row>
    <row r="64" spans="1:15" ht="15">
      <c r="A64" s="234" t="s">
        <v>50</v>
      </c>
      <c r="B64" s="248" t="s">
        <v>198</v>
      </c>
      <c r="C64" s="154">
        <f>SUM(C58:C63)</f>
        <v>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>
        <v>21</v>
      </c>
      <c r="H65" s="151">
        <v>25</v>
      </c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17</v>
      </c>
      <c r="H66" s="151">
        <v>72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3</v>
      </c>
      <c r="H67" s="151">
        <v>5</v>
      </c>
    </row>
    <row r="68" spans="1:8" ht="15">
      <c r="A68" s="234" t="s">
        <v>210</v>
      </c>
      <c r="B68" s="240" t="s">
        <v>211</v>
      </c>
      <c r="C68" s="150">
        <v>2</v>
      </c>
      <c r="D68" s="150"/>
      <c r="E68" s="236" t="s">
        <v>212</v>
      </c>
      <c r="F68" s="241" t="s">
        <v>213</v>
      </c>
      <c r="G68" s="151">
        <v>1</v>
      </c>
      <c r="H68" s="151">
        <v>4</v>
      </c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/>
      <c r="H69" s="151"/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/>
      <c r="H70" s="151"/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5676</v>
      </c>
      <c r="H71" s="160">
        <f>H59+H60+H61+H69+H70</f>
        <v>10189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/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/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2</v>
      </c>
      <c r="D75" s="154">
        <f>SUM(D67:D74)</f>
        <v>0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5676</v>
      </c>
      <c r="H79" s="161">
        <f>H71+H74+H75+H76</f>
        <v>10189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14540</v>
      </c>
      <c r="D83" s="150">
        <v>16388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14540</v>
      </c>
      <c r="D84" s="154">
        <f>D83+D82+D78</f>
        <v>16388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134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>
        <v>8</v>
      </c>
      <c r="D88" s="150">
        <v>34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142</v>
      </c>
      <c r="D91" s="154">
        <f>SUM(D87:D90)</f>
        <v>34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14684</v>
      </c>
      <c r="D93" s="154">
        <f>D64+D75+D84+D91+D92</f>
        <v>16422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14689</v>
      </c>
      <c r="D94" s="163">
        <f>D93+D55</f>
        <v>17702</v>
      </c>
      <c r="E94" s="447" t="s">
        <v>269</v>
      </c>
      <c r="F94" s="288" t="s">
        <v>270</v>
      </c>
      <c r="G94" s="164">
        <f>G36+G39+G55+G79</f>
        <v>14689</v>
      </c>
      <c r="H94" s="164">
        <f>H36+H39+H55+H79</f>
        <v>17702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858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877</v>
      </c>
      <c r="B98" s="430"/>
      <c r="C98" s="579" t="s">
        <v>859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579" t="s">
        <v>867</v>
      </c>
      <c r="F99" s="580"/>
      <c r="G99" s="580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49" sqref="A49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3" t="str">
        <f>'справка №1-БАЛАНС'!E3</f>
        <v>ИНФРА ХОЛДИНГ АД</v>
      </c>
      <c r="C2" s="583"/>
      <c r="D2" s="583"/>
      <c r="E2" s="583"/>
      <c r="F2" s="585" t="s">
        <v>2</v>
      </c>
      <c r="G2" s="585"/>
      <c r="H2" s="523">
        <f>'справка №1-БАЛАНС'!H3</f>
        <v>175443402</v>
      </c>
    </row>
    <row r="3" spans="1:8" ht="15">
      <c r="A3" s="465" t="s">
        <v>273</v>
      </c>
      <c r="B3" s="583" t="str">
        <f>'справка №1-БАЛАНС'!E4</f>
        <v>неконсолидиран</v>
      </c>
      <c r="C3" s="583"/>
      <c r="D3" s="583"/>
      <c r="E3" s="583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4" t="str">
        <f>'справка №1-БАЛАНС'!E5</f>
        <v>01.01.2015- 31.12.2015</v>
      </c>
      <c r="C4" s="584"/>
      <c r="D4" s="584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/>
      <c r="D9" s="45">
        <v>2</v>
      </c>
      <c r="E9" s="297" t="s">
        <v>283</v>
      </c>
      <c r="F9" s="546" t="s">
        <v>284</v>
      </c>
      <c r="G9" s="547"/>
      <c r="H9" s="547"/>
    </row>
    <row r="10" spans="1:8" ht="12">
      <c r="A10" s="297" t="s">
        <v>285</v>
      </c>
      <c r="B10" s="298" t="s">
        <v>286</v>
      </c>
      <c r="C10" s="45">
        <v>94</v>
      </c>
      <c r="D10" s="45">
        <v>150</v>
      </c>
      <c r="E10" s="297" t="s">
        <v>287</v>
      </c>
      <c r="F10" s="546" t="s">
        <v>288</v>
      </c>
      <c r="G10" s="547"/>
      <c r="H10" s="547"/>
    </row>
    <row r="11" spans="1:8" ht="12">
      <c r="A11" s="297" t="s">
        <v>289</v>
      </c>
      <c r="B11" s="298" t="s">
        <v>290</v>
      </c>
      <c r="C11" s="45">
        <v>2</v>
      </c>
      <c r="D11" s="45">
        <v>5</v>
      </c>
      <c r="E11" s="299" t="s">
        <v>291</v>
      </c>
      <c r="F11" s="546" t="s">
        <v>292</v>
      </c>
      <c r="G11" s="547"/>
      <c r="H11" s="547"/>
    </row>
    <row r="12" spans="1:8" ht="12">
      <c r="A12" s="297" t="s">
        <v>293</v>
      </c>
      <c r="B12" s="298" t="s">
        <v>294</v>
      </c>
      <c r="C12" s="45">
        <v>148</v>
      </c>
      <c r="D12" s="45">
        <v>251</v>
      </c>
      <c r="E12" s="299" t="s">
        <v>77</v>
      </c>
      <c r="F12" s="546" t="s">
        <v>295</v>
      </c>
      <c r="G12" s="547">
        <v>1</v>
      </c>
      <c r="H12" s="547"/>
    </row>
    <row r="13" spans="1:18" ht="12">
      <c r="A13" s="297" t="s">
        <v>296</v>
      </c>
      <c r="B13" s="298" t="s">
        <v>297</v>
      </c>
      <c r="C13" s="45">
        <v>23</v>
      </c>
      <c r="D13" s="45">
        <v>31</v>
      </c>
      <c r="E13" s="300" t="s">
        <v>50</v>
      </c>
      <c r="F13" s="548" t="s">
        <v>298</v>
      </c>
      <c r="G13" s="545">
        <f>SUM(G9:G12)</f>
        <v>1</v>
      </c>
      <c r="H13" s="545">
        <f>SUM(H9:H12)</f>
        <v>0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/>
      <c r="D14" s="45"/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/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2</v>
      </c>
      <c r="D16" s="46">
        <v>38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/>
      <c r="D17" s="47"/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/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269</v>
      </c>
      <c r="D19" s="48">
        <f>SUM(D9:D15)+D16</f>
        <v>477</v>
      </c>
      <c r="E19" s="303" t="s">
        <v>315</v>
      </c>
      <c r="F19" s="549" t="s">
        <v>316</v>
      </c>
      <c r="G19" s="547">
        <v>308</v>
      </c>
      <c r="H19" s="547">
        <v>672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>
        <v>2599</v>
      </c>
      <c r="H21" s="547"/>
    </row>
    <row r="22" spans="1:8" ht="24">
      <c r="A22" s="303" t="s">
        <v>322</v>
      </c>
      <c r="B22" s="304" t="s">
        <v>323</v>
      </c>
      <c r="C22" s="45">
        <v>601</v>
      </c>
      <c r="D22" s="45">
        <v>675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>
        <v>1072</v>
      </c>
      <c r="D23" s="45"/>
      <c r="E23" s="297" t="s">
        <v>328</v>
      </c>
      <c r="F23" s="549" t="s">
        <v>329</v>
      </c>
      <c r="G23" s="547">
        <v>715</v>
      </c>
      <c r="H23" s="547">
        <v>192</v>
      </c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3622</v>
      </c>
      <c r="H24" s="545">
        <f>SUM(H19:H23)</f>
        <v>864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/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1673</v>
      </c>
      <c r="D26" s="48">
        <f>SUM(D22:D25)</f>
        <v>675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1942</v>
      </c>
      <c r="D28" s="49">
        <f>D26+D19</f>
        <v>1152</v>
      </c>
      <c r="E28" s="126" t="s">
        <v>337</v>
      </c>
      <c r="F28" s="551" t="s">
        <v>338</v>
      </c>
      <c r="G28" s="545">
        <f>G13+G15+G24</f>
        <v>3623</v>
      </c>
      <c r="H28" s="545">
        <f>H13+H15+H24</f>
        <v>864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1681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288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/>
      <c r="D31" s="45"/>
      <c r="E31" s="295" t="s">
        <v>850</v>
      </c>
      <c r="F31" s="549" t="s">
        <v>344</v>
      </c>
      <c r="G31" s="547"/>
      <c r="H31" s="547"/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1942</v>
      </c>
      <c r="D33" s="48">
        <f>D28-D31+D32</f>
        <v>1152</v>
      </c>
      <c r="E33" s="126" t="s">
        <v>351</v>
      </c>
      <c r="F33" s="551" t="s">
        <v>352</v>
      </c>
      <c r="G33" s="52">
        <f>G32-G31+G28</f>
        <v>3623</v>
      </c>
      <c r="H33" s="52">
        <f>H32-H31+H28</f>
        <v>864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1681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288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181</v>
      </c>
      <c r="D35" s="48">
        <f>D36+D37+D38</f>
        <v>19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181</v>
      </c>
      <c r="D37" s="428">
        <v>19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1500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307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/>
      <c r="H40" s="547"/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1500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307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3623</v>
      </c>
      <c r="D42" s="52">
        <f>D33+D35+D39</f>
        <v>1171</v>
      </c>
      <c r="E42" s="127" t="s">
        <v>378</v>
      </c>
      <c r="F42" s="128" t="s">
        <v>379</v>
      </c>
      <c r="G42" s="52">
        <f>G39+G33</f>
        <v>3623</v>
      </c>
      <c r="H42" s="52">
        <f>H39+H33</f>
        <v>1171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6" t="s">
        <v>854</v>
      </c>
      <c r="B45" s="586"/>
      <c r="C45" s="586"/>
      <c r="D45" s="586"/>
      <c r="E45" s="586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876</v>
      </c>
      <c r="C48" s="425" t="s">
        <v>815</v>
      </c>
      <c r="D48" s="582" t="s">
        <v>860</v>
      </c>
      <c r="E48" s="582"/>
      <c r="F48" s="582"/>
      <c r="G48" s="582"/>
      <c r="H48" s="582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2" t="s">
        <v>868</v>
      </c>
      <c r="E50" s="582"/>
      <c r="F50" s="582"/>
      <c r="G50" s="582"/>
      <c r="H50" s="582"/>
    </row>
    <row r="51" spans="1:8" ht="12">
      <c r="A51" s="561"/>
      <c r="B51" s="557"/>
      <c r="C51" s="423"/>
      <c r="D51" s="582"/>
      <c r="E51" s="582"/>
      <c r="F51" s="582"/>
      <c r="G51" s="582"/>
      <c r="H51" s="582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13">
      <selection activeCell="A51" sqref="A51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ИНФРА ХОЛДИНГ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неконсолидиран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01.01.2015- 31.12.2015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/>
      <c r="D10" s="53"/>
      <c r="E10" s="129"/>
      <c r="F10" s="129"/>
    </row>
    <row r="11" spans="1:13" ht="12">
      <c r="A11" s="331" t="s">
        <v>386</v>
      </c>
      <c r="B11" s="332" t="s">
        <v>387</v>
      </c>
      <c r="C11" s="53">
        <v>-45</v>
      </c>
      <c r="D11" s="53">
        <v>-188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-90</v>
      </c>
      <c r="D13" s="53">
        <v>-338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-8</v>
      </c>
      <c r="D14" s="53">
        <v>-25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/>
      <c r="D15" s="53"/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/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-7</v>
      </c>
      <c r="D19" s="53">
        <v>-2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-150</v>
      </c>
      <c r="D20" s="54">
        <f>SUM(D10:D19)</f>
        <v>-553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1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>
        <v>20</v>
      </c>
      <c r="D23" s="53">
        <v>-1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-10</v>
      </c>
      <c r="D24" s="53">
        <v>-554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193</v>
      </c>
      <c r="D25" s="53">
        <v>1282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21</v>
      </c>
      <c r="D26" s="53">
        <v>12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/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156</v>
      </c>
      <c r="D28" s="53"/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/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380</v>
      </c>
      <c r="D32" s="54">
        <f>SUM(D22:D31)</f>
        <v>740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55</v>
      </c>
      <c r="D36" s="53">
        <v>391</v>
      </c>
      <c r="E36" s="129"/>
      <c r="F36" s="129"/>
    </row>
    <row r="37" spans="1:6" ht="12">
      <c r="A37" s="331" t="s">
        <v>435</v>
      </c>
      <c r="B37" s="332" t="s">
        <v>436</v>
      </c>
      <c r="C37" s="53">
        <v>-176</v>
      </c>
      <c r="D37" s="53">
        <v>-623</v>
      </c>
      <c r="E37" s="129"/>
      <c r="F37" s="129"/>
    </row>
    <row r="38" spans="1:6" ht="12">
      <c r="A38" s="331" t="s">
        <v>437</v>
      </c>
      <c r="B38" s="332" t="s">
        <v>438</v>
      </c>
      <c r="C38" s="53"/>
      <c r="D38" s="53"/>
      <c r="E38" s="129"/>
      <c r="F38" s="129"/>
    </row>
    <row r="39" spans="1:6" ht="12">
      <c r="A39" s="331" t="s">
        <v>439</v>
      </c>
      <c r="B39" s="332" t="s">
        <v>440</v>
      </c>
      <c r="C39" s="53"/>
      <c r="D39" s="53">
        <v>-5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-1</v>
      </c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-122</v>
      </c>
      <c r="D42" s="54">
        <f>SUM(D34:D41)</f>
        <v>-238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108</v>
      </c>
      <c r="D43" s="54">
        <f>D42+D32+D20</f>
        <v>-51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34</v>
      </c>
      <c r="D44" s="131">
        <v>85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142</v>
      </c>
      <c r="D45" s="54">
        <f>D44+D43</f>
        <v>34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878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859</v>
      </c>
      <c r="C50" s="587"/>
      <c r="D50" s="587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867</v>
      </c>
      <c r="C52" s="587"/>
      <c r="D52" s="587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H39" sqref="H39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8" t="s">
        <v>457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90" t="str">
        <f>'справка №1-БАЛАНС'!E3</f>
        <v>ИНФРА ХОЛДИНГ АД</v>
      </c>
      <c r="C3" s="590"/>
      <c r="D3" s="590"/>
      <c r="E3" s="590"/>
      <c r="F3" s="590"/>
      <c r="G3" s="590"/>
      <c r="H3" s="590"/>
      <c r="I3" s="590"/>
      <c r="J3" s="474"/>
      <c r="K3" s="592" t="s">
        <v>2</v>
      </c>
      <c r="L3" s="592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90" t="str">
        <f>'справка №1-БАЛАНС'!E4</f>
        <v>неконсолидиран</v>
      </c>
      <c r="C4" s="590"/>
      <c r="D4" s="590"/>
      <c r="E4" s="590"/>
      <c r="F4" s="590"/>
      <c r="G4" s="590"/>
      <c r="H4" s="590"/>
      <c r="I4" s="590"/>
      <c r="J4" s="135"/>
      <c r="K4" s="593" t="s">
        <v>3</v>
      </c>
      <c r="L4" s="593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4" t="str">
        <f>'справка №1-БАЛАНС'!E5</f>
        <v>01.01.2015- 31.12.2015</v>
      </c>
      <c r="C5" s="594"/>
      <c r="D5" s="594"/>
      <c r="E5" s="594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-60922</v>
      </c>
      <c r="K11" s="59"/>
      <c r="L11" s="343">
        <f>SUM(C11:K11)</f>
        <v>7513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-60922</v>
      </c>
      <c r="K15" s="60">
        <f t="shared" si="2"/>
        <v>0</v>
      </c>
      <c r="L15" s="343">
        <f t="shared" si="1"/>
        <v>7513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1500</v>
      </c>
      <c r="J16" s="344">
        <f>+'справка №1-БАЛАНС'!G32</f>
        <v>0</v>
      </c>
      <c r="K16" s="59"/>
      <c r="L16" s="343">
        <f t="shared" si="1"/>
        <v>1500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3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3">
        <f t="shared" si="1"/>
        <v>0</v>
      </c>
      <c r="M25" s="184"/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/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1500</v>
      </c>
      <c r="J29" s="58">
        <f t="shared" si="6"/>
        <v>-60922</v>
      </c>
      <c r="K29" s="58">
        <f t="shared" si="6"/>
        <v>0</v>
      </c>
      <c r="L29" s="343">
        <f t="shared" si="1"/>
        <v>9013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1500</v>
      </c>
      <c r="J32" s="58">
        <f t="shared" si="7"/>
        <v>-60922</v>
      </c>
      <c r="K32" s="58">
        <f t="shared" si="7"/>
        <v>0</v>
      </c>
      <c r="L32" s="343">
        <f t="shared" si="1"/>
        <v>9013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1" t="s">
        <v>855</v>
      </c>
      <c r="B35" s="591"/>
      <c r="C35" s="591"/>
      <c r="D35" s="591"/>
      <c r="E35" s="591"/>
      <c r="F35" s="591"/>
      <c r="G35" s="591"/>
      <c r="H35" s="591"/>
      <c r="I35" s="591"/>
      <c r="J35" s="591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879</v>
      </c>
      <c r="B38" s="573" t="s">
        <v>859</v>
      </c>
      <c r="C38" s="573"/>
      <c r="D38" s="535"/>
      <c r="E38" s="535"/>
      <c r="F38" s="589"/>
      <c r="G38" s="589"/>
      <c r="H38" s="589"/>
      <c r="I38" s="589"/>
      <c r="J38" s="15" t="s">
        <v>857</v>
      </c>
      <c r="K38" s="15"/>
      <c r="L38" s="589" t="s">
        <v>868</v>
      </c>
      <c r="M38" s="589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6">
      <selection activeCell="D48" sqref="D4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1" t="s">
        <v>381</v>
      </c>
      <c r="B2" s="602"/>
      <c r="C2" s="603" t="str">
        <f>'справка №1-БАЛАНС'!E3</f>
        <v>ИНФРА ХОЛДИНГ АД</v>
      </c>
      <c r="D2" s="603"/>
      <c r="E2" s="603"/>
      <c r="F2" s="603"/>
      <c r="G2" s="603"/>
      <c r="H2" s="603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1" t="s">
        <v>4</v>
      </c>
      <c r="B3" s="602"/>
      <c r="C3" s="604" t="str">
        <f>'справка №1-БАЛАНС'!E5</f>
        <v>01.01.2015- 31.12.2015</v>
      </c>
      <c r="D3" s="604"/>
      <c r="E3" s="604"/>
      <c r="F3" s="483"/>
      <c r="G3" s="483"/>
      <c r="H3" s="483"/>
      <c r="I3" s="483"/>
      <c r="J3" s="483"/>
      <c r="K3" s="483"/>
      <c r="L3" s="483"/>
      <c r="M3" s="605" t="s">
        <v>3</v>
      </c>
      <c r="N3" s="605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6" t="s">
        <v>461</v>
      </c>
      <c r="B5" s="607"/>
      <c r="C5" s="599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7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7" t="s">
        <v>526</v>
      </c>
      <c r="R5" s="597" t="s">
        <v>527</v>
      </c>
    </row>
    <row r="6" spans="1:18" s="99" customFormat="1" ht="48">
      <c r="A6" s="608"/>
      <c r="B6" s="609"/>
      <c r="C6" s="600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8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8"/>
      <c r="R6" s="598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1</v>
      </c>
      <c r="E11" s="188"/>
      <c r="F11" s="188">
        <v>1</v>
      </c>
      <c r="G11" s="73">
        <f t="shared" si="2"/>
        <v>0</v>
      </c>
      <c r="H11" s="64"/>
      <c r="I11" s="64"/>
      <c r="J11" s="73">
        <f t="shared" si="3"/>
        <v>0</v>
      </c>
      <c r="K11" s="64">
        <v>1</v>
      </c>
      <c r="L11" s="64"/>
      <c r="M11" s="64">
        <v>1</v>
      </c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/>
      <c r="E12" s="188"/>
      <c r="F12" s="188"/>
      <c r="G12" s="73">
        <f t="shared" si="2"/>
        <v>0</v>
      </c>
      <c r="H12" s="64"/>
      <c r="I12" s="64"/>
      <c r="J12" s="73">
        <f t="shared" si="3"/>
        <v>0</v>
      </c>
      <c r="K12" s="64"/>
      <c r="L12" s="64"/>
      <c r="M12" s="64"/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0</v>
      </c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>
        <v>31</v>
      </c>
      <c r="E14" s="188"/>
      <c r="F14" s="188">
        <v>31</v>
      </c>
      <c r="G14" s="73">
        <f t="shared" si="2"/>
        <v>0</v>
      </c>
      <c r="H14" s="64"/>
      <c r="I14" s="64"/>
      <c r="J14" s="73">
        <f t="shared" si="3"/>
        <v>0</v>
      </c>
      <c r="K14" s="64">
        <v>29</v>
      </c>
      <c r="L14" s="64">
        <v>2</v>
      </c>
      <c r="M14" s="64">
        <v>31</v>
      </c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/>
      <c r="E15" s="455"/>
      <c r="F15" s="455"/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/>
      <c r="E16" s="188"/>
      <c r="F16" s="188"/>
      <c r="G16" s="73">
        <f t="shared" si="2"/>
        <v>0</v>
      </c>
      <c r="H16" s="64"/>
      <c r="I16" s="64"/>
      <c r="J16" s="73">
        <f t="shared" si="3"/>
        <v>0</v>
      </c>
      <c r="K16" s="64"/>
      <c r="L16" s="64"/>
      <c r="M16" s="64"/>
      <c r="N16" s="73">
        <f t="shared" si="4"/>
        <v>0</v>
      </c>
      <c r="O16" s="64"/>
      <c r="P16" s="64"/>
      <c r="Q16" s="73">
        <f aca="true" t="shared" si="5" ref="Q16:Q25">N16+O16-P16</f>
        <v>0</v>
      </c>
      <c r="R16" s="7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32</v>
      </c>
      <c r="E17" s="193">
        <f>SUM(E9:E16)</f>
        <v>0</v>
      </c>
      <c r="F17" s="193">
        <f>SUM(F9:F16)</f>
        <v>32</v>
      </c>
      <c r="G17" s="73">
        <f t="shared" si="2"/>
        <v>0</v>
      </c>
      <c r="H17" s="74">
        <f>SUM(H9:H16)</f>
        <v>0</v>
      </c>
      <c r="I17" s="74">
        <f>SUM(I9:I16)</f>
        <v>0</v>
      </c>
      <c r="J17" s="73">
        <f t="shared" si="3"/>
        <v>0</v>
      </c>
      <c r="K17" s="74">
        <f>SUM(K9:K16)</f>
        <v>30</v>
      </c>
      <c r="L17" s="74">
        <f>SUM(L9:L16)</f>
        <v>2</v>
      </c>
      <c r="M17" s="74">
        <f>SUM(M9:M16)</f>
        <v>32</v>
      </c>
      <c r="N17" s="73">
        <f t="shared" si="4"/>
        <v>0</v>
      </c>
      <c r="O17" s="74">
        <f>SUM(O9:O16)</f>
        <v>0</v>
      </c>
      <c r="P17" s="74">
        <f>SUM(P9:P16)</f>
        <v>0</v>
      </c>
      <c r="Q17" s="73">
        <f t="shared" si="5"/>
        <v>0</v>
      </c>
      <c r="R17" s="73">
        <f t="shared" si="6"/>
        <v>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/>
      <c r="E18" s="186"/>
      <c r="F18" s="186"/>
      <c r="G18" s="73">
        <f t="shared" si="2"/>
        <v>0</v>
      </c>
      <c r="H18" s="62"/>
      <c r="I18" s="62"/>
      <c r="J18" s="73">
        <f t="shared" si="3"/>
        <v>0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2</v>
      </c>
      <c r="E22" s="188"/>
      <c r="F22" s="188">
        <v>2</v>
      </c>
      <c r="G22" s="73">
        <f t="shared" si="2"/>
        <v>0</v>
      </c>
      <c r="H22" s="64"/>
      <c r="I22" s="64"/>
      <c r="J22" s="73">
        <f t="shared" si="3"/>
        <v>0</v>
      </c>
      <c r="K22" s="64">
        <v>2</v>
      </c>
      <c r="L22" s="64"/>
      <c r="M22" s="64">
        <v>2</v>
      </c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2</v>
      </c>
      <c r="E25" s="189">
        <f aca="true" t="shared" si="7" ref="E25:P25">SUM(E21:E24)</f>
        <v>0</v>
      </c>
      <c r="F25" s="189">
        <f t="shared" si="7"/>
        <v>2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2</v>
      </c>
      <c r="L25" s="65">
        <f t="shared" si="7"/>
        <v>0</v>
      </c>
      <c r="M25" s="65">
        <f t="shared" si="7"/>
        <v>2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38674</v>
      </c>
      <c r="E27" s="191">
        <f aca="true" t="shared" si="8" ref="E27:P27">SUM(E28:E31)</f>
        <v>0</v>
      </c>
      <c r="F27" s="191">
        <f t="shared" si="8"/>
        <v>1092</v>
      </c>
      <c r="G27" s="70">
        <f t="shared" si="2"/>
        <v>37582</v>
      </c>
      <c r="H27" s="69">
        <f t="shared" si="8"/>
        <v>0</v>
      </c>
      <c r="I27" s="69">
        <f t="shared" si="8"/>
        <v>37579</v>
      </c>
      <c r="J27" s="70">
        <f t="shared" si="3"/>
        <v>3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3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>
        <v>38674</v>
      </c>
      <c r="E28" s="188"/>
      <c r="F28" s="188">
        <v>1092</v>
      </c>
      <c r="G28" s="73">
        <f t="shared" si="2"/>
        <v>37582</v>
      </c>
      <c r="H28" s="64"/>
      <c r="I28" s="64">
        <v>37579</v>
      </c>
      <c r="J28" s="73">
        <f t="shared" si="3"/>
        <v>3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3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38674</v>
      </c>
      <c r="E38" s="193">
        <f aca="true" t="shared" si="12" ref="E38:P38">E27+E32+E37</f>
        <v>0</v>
      </c>
      <c r="F38" s="193">
        <f t="shared" si="12"/>
        <v>1092</v>
      </c>
      <c r="G38" s="73">
        <f t="shared" si="2"/>
        <v>37582</v>
      </c>
      <c r="H38" s="74">
        <f t="shared" si="12"/>
        <v>0</v>
      </c>
      <c r="I38" s="74">
        <f t="shared" si="12"/>
        <v>37579</v>
      </c>
      <c r="J38" s="73">
        <f t="shared" si="3"/>
        <v>3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3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/>
      <c r="E39" s="569"/>
      <c r="F39" s="569"/>
      <c r="G39" s="73">
        <f t="shared" si="2"/>
        <v>0</v>
      </c>
      <c r="H39" s="569"/>
      <c r="I39" s="569"/>
      <c r="J39" s="73">
        <f t="shared" si="3"/>
        <v>0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0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38708</v>
      </c>
      <c r="E40" s="436">
        <f>E17+E18+E19+E25+E38+E39</f>
        <v>0</v>
      </c>
      <c r="F40" s="436">
        <f aca="true" t="shared" si="13" ref="F40:R40">F17+F18+F19+F25+F38+F39</f>
        <v>1126</v>
      </c>
      <c r="G40" s="436">
        <f t="shared" si="13"/>
        <v>37582</v>
      </c>
      <c r="H40" s="436">
        <f t="shared" si="13"/>
        <v>0</v>
      </c>
      <c r="I40" s="436">
        <f t="shared" si="13"/>
        <v>37579</v>
      </c>
      <c r="J40" s="436">
        <f t="shared" si="13"/>
        <v>3</v>
      </c>
      <c r="K40" s="436">
        <f t="shared" si="13"/>
        <v>32</v>
      </c>
      <c r="L40" s="436">
        <f t="shared" si="13"/>
        <v>2</v>
      </c>
      <c r="M40" s="436">
        <f t="shared" si="13"/>
        <v>34</v>
      </c>
      <c r="N40" s="436">
        <f t="shared" si="13"/>
        <v>0</v>
      </c>
      <c r="O40" s="436">
        <f t="shared" si="13"/>
        <v>0</v>
      </c>
      <c r="P40" s="436">
        <f t="shared" si="13"/>
        <v>0</v>
      </c>
      <c r="Q40" s="436">
        <f t="shared" si="13"/>
        <v>0</v>
      </c>
      <c r="R40" s="436">
        <f t="shared" si="13"/>
        <v>3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880</v>
      </c>
      <c r="C44" s="353"/>
      <c r="D44" s="354"/>
      <c r="E44" s="354"/>
      <c r="F44" s="354"/>
      <c r="G44" s="350"/>
      <c r="H44" s="595" t="s">
        <v>859</v>
      </c>
      <c r="I44" s="596"/>
      <c r="J44" s="596"/>
      <c r="K44" s="596"/>
      <c r="L44" s="595"/>
      <c r="M44" s="596"/>
      <c r="N44" s="596"/>
      <c r="O44" s="595" t="s">
        <v>869</v>
      </c>
      <c r="P44" s="596"/>
      <c r="Q44" s="596"/>
      <c r="R44" s="596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7">
      <selection activeCell="C120" sqref="C120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2" t="s">
        <v>605</v>
      </c>
      <c r="B1" s="612"/>
      <c r="C1" s="612"/>
      <c r="D1" s="612"/>
      <c r="E1" s="612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6" t="str">
        <f>'справка №1-БАЛАНС'!E3</f>
        <v>ИНФРА ХОЛДИНГ АД</v>
      </c>
      <c r="C3" s="617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3" t="str">
        <f>'справка №1-БАЛАНС'!E5</f>
        <v>01.01.2015- 31.12.2015</v>
      </c>
      <c r="C4" s="614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</v>
      </c>
      <c r="D21" s="107"/>
      <c r="E21" s="119">
        <f t="shared" si="0"/>
        <v>2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14540</v>
      </c>
      <c r="D24" s="118">
        <f>SUM(D25:D27)</f>
        <v>14540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14540</v>
      </c>
      <c r="D25" s="107">
        <v>14540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/>
      <c r="D26" s="107"/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/>
      <c r="D27" s="107"/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>
        <v>2</v>
      </c>
      <c r="D28" s="107">
        <v>2</v>
      </c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/>
      <c r="D30" s="107"/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/>
      <c r="D31" s="107"/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0</v>
      </c>
      <c r="D33" s="104">
        <f>SUM(D34:D37)</f>
        <v>0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/>
      <c r="D35" s="107"/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14542</v>
      </c>
      <c r="D43" s="103">
        <f>D24+D28+D29+D31+D30+D32+D33+D38</f>
        <v>14542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14544</v>
      </c>
      <c r="D44" s="102">
        <f>D43+D21+D19+D9</f>
        <v>14542</v>
      </c>
      <c r="E44" s="117">
        <f>E43+E21+E19+E9</f>
        <v>2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/>
      <c r="D72" s="107"/>
      <c r="E72" s="118">
        <f t="shared" si="1"/>
        <v>0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/>
      <c r="D74" s="107"/>
      <c r="E74" s="118">
        <f t="shared" si="1"/>
        <v>0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/>
      <c r="D82" s="107"/>
      <c r="E82" s="118">
        <f t="shared" si="1"/>
        <v>0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5676</v>
      </c>
      <c r="D85" s="103">
        <f>SUM(D86:D90)+D94</f>
        <v>5676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>
        <v>5634</v>
      </c>
      <c r="D86" s="107">
        <v>5634</v>
      </c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21</v>
      </c>
      <c r="D87" s="107">
        <v>21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/>
      <c r="D88" s="107"/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17</v>
      </c>
      <c r="D89" s="107">
        <v>17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</v>
      </c>
      <c r="D90" s="102">
        <f>SUM(D91:D93)</f>
        <v>1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</v>
      </c>
      <c r="D93" s="107">
        <v>1</v>
      </c>
      <c r="E93" s="118">
        <f t="shared" si="1"/>
        <v>0</v>
      </c>
      <c r="F93" s="107"/>
    </row>
    <row r="94" spans="1:6" ht="12">
      <c r="A94" s="394" t="s">
        <v>754</v>
      </c>
      <c r="B94" s="395" t="s">
        <v>755</v>
      </c>
      <c r="C94" s="107">
        <v>3</v>
      </c>
      <c r="D94" s="107">
        <v>3</v>
      </c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/>
      <c r="D95" s="107"/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5676</v>
      </c>
      <c r="D96" s="103">
        <f>D85+D80+D75+D71+D95</f>
        <v>5676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5676</v>
      </c>
      <c r="D97" s="103">
        <f>D96+D68+D66</f>
        <v>5676</v>
      </c>
      <c r="E97" s="103">
        <f>E96+E68+E66</f>
        <v>0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>
        <v>39400</v>
      </c>
      <c r="D104" s="107"/>
      <c r="E104" s="107"/>
      <c r="F104" s="124">
        <f>C104+D104-E104</f>
        <v>39400</v>
      </c>
    </row>
    <row r="105" spans="1:16" ht="12">
      <c r="A105" s="410" t="s">
        <v>773</v>
      </c>
      <c r="B105" s="393" t="s">
        <v>774</v>
      </c>
      <c r="C105" s="102">
        <f>SUM(C102:C104)</f>
        <v>39400</v>
      </c>
      <c r="D105" s="102">
        <f>SUM(D102:D104)</f>
        <v>0</v>
      </c>
      <c r="E105" s="102">
        <f>SUM(E102:E104)</f>
        <v>0</v>
      </c>
      <c r="F105" s="102">
        <f>SUM(F102:F104)</f>
        <v>39400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1" t="s">
        <v>776</v>
      </c>
      <c r="B107" s="611"/>
      <c r="C107" s="611"/>
      <c r="D107" s="611"/>
      <c r="E107" s="611"/>
      <c r="F107" s="611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5" t="s">
        <v>877</v>
      </c>
      <c r="B109" s="615"/>
      <c r="C109" s="595" t="s">
        <v>859</v>
      </c>
      <c r="D109" s="596"/>
      <c r="E109" s="596"/>
      <c r="F109" s="596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0" t="s">
        <v>874</v>
      </c>
      <c r="D111" s="610"/>
      <c r="E111" s="610"/>
      <c r="F111" s="610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E40" sqref="E40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8" t="str">
        <f>'справка №1-БАЛАНС'!E3</f>
        <v>ИНФРА ХОЛДИНГ АД</v>
      </c>
      <c r="C4" s="618"/>
      <c r="D4" s="618"/>
      <c r="E4" s="618"/>
      <c r="F4" s="618"/>
      <c r="G4" s="624" t="s">
        <v>2</v>
      </c>
      <c r="H4" s="624"/>
      <c r="I4" s="498">
        <f>'справка №1-БАЛАНС'!H3</f>
        <v>175443402</v>
      </c>
    </row>
    <row r="5" spans="1:9" ht="15">
      <c r="A5" s="499" t="s">
        <v>4</v>
      </c>
      <c r="B5" s="619" t="str">
        <f>'справка №1-БАЛАНС'!E5</f>
        <v>01.01.2015- 31.12.2015</v>
      </c>
      <c r="C5" s="619"/>
      <c r="D5" s="619"/>
      <c r="E5" s="619"/>
      <c r="F5" s="619"/>
      <c r="G5" s="622" t="s">
        <v>3</v>
      </c>
      <c r="H5" s="623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880</v>
      </c>
      <c r="B30" s="621"/>
      <c r="C30" s="621"/>
      <c r="D30" s="457" t="s">
        <v>815</v>
      </c>
      <c r="E30" s="620" t="s">
        <v>860</v>
      </c>
      <c r="F30" s="620"/>
      <c r="G30" s="620"/>
      <c r="H30" s="418" t="s">
        <v>777</v>
      </c>
      <c r="I30" s="620"/>
      <c r="J30" s="620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868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B156" sqref="B156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5" t="str">
        <f>'справка №1-БАЛАНС'!E3</f>
        <v>ИНФРА ХОЛДИНГ АД</v>
      </c>
      <c r="C5" s="625"/>
      <c r="D5" s="625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6" t="str">
        <f>'справка №1-БАЛАНС'!E5</f>
        <v>01.01.2015- 31.12.2015</v>
      </c>
      <c r="C6" s="626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 t="s">
        <v>825</v>
      </c>
      <c r="B11" s="36"/>
      <c r="C11" s="427"/>
      <c r="D11" s="427"/>
      <c r="E11" s="427"/>
      <c r="F11" s="427"/>
    </row>
    <row r="12" spans="1:6" ht="14.25" customHeight="1">
      <c r="A12" s="35" t="s">
        <v>856</v>
      </c>
      <c r="B12" s="36"/>
      <c r="C12" s="439">
        <v>31223</v>
      </c>
      <c r="D12" s="572">
        <v>1</v>
      </c>
      <c r="E12" s="439"/>
      <c r="F12" s="441">
        <f>C12-E12</f>
        <v>31223</v>
      </c>
    </row>
    <row r="13" spans="1:6" ht="25.5">
      <c r="A13" s="35" t="s">
        <v>864</v>
      </c>
      <c r="B13" s="36"/>
      <c r="C13" s="439">
        <v>6356</v>
      </c>
      <c r="D13" s="572">
        <v>1</v>
      </c>
      <c r="E13" s="439"/>
      <c r="F13" s="441">
        <f>C13-E13</f>
        <v>6356</v>
      </c>
    </row>
    <row r="14" spans="1:6" ht="12.75">
      <c r="A14" s="35" t="s">
        <v>865</v>
      </c>
      <c r="B14" s="36"/>
      <c r="C14" s="439">
        <v>1</v>
      </c>
      <c r="D14" s="572">
        <v>1</v>
      </c>
      <c r="E14" s="439"/>
      <c r="F14" s="441">
        <f>C14-E14</f>
        <v>1</v>
      </c>
    </row>
    <row r="15" spans="1:6" ht="12.75">
      <c r="A15" s="506" t="s">
        <v>866</v>
      </c>
      <c r="C15" s="506">
        <v>1</v>
      </c>
      <c r="D15" s="574">
        <v>1</v>
      </c>
      <c r="F15" s="506">
        <f>C15-E15</f>
        <v>1</v>
      </c>
    </row>
    <row r="16" spans="1:6" ht="12.75">
      <c r="A16" s="35" t="s">
        <v>870</v>
      </c>
      <c r="B16" s="36"/>
      <c r="C16" s="439">
        <v>1</v>
      </c>
      <c r="D16" s="439">
        <v>0.51</v>
      </c>
      <c r="E16" s="439"/>
      <c r="F16" s="441">
        <f>C16-E16</f>
        <v>1</v>
      </c>
    </row>
    <row r="17" spans="1:6" ht="12.75">
      <c r="A17" s="35" t="s">
        <v>871</v>
      </c>
      <c r="B17" s="36" t="s">
        <v>872</v>
      </c>
      <c r="C17" s="439"/>
      <c r="D17" s="439"/>
      <c r="E17" s="439"/>
      <c r="F17" s="441">
        <f aca="true" t="shared" si="0" ref="F17:F25">C17-E17</f>
        <v>0</v>
      </c>
    </row>
    <row r="18" spans="1:6" ht="25.5">
      <c r="A18" s="35" t="s">
        <v>873</v>
      </c>
      <c r="B18" s="36" t="s">
        <v>872</v>
      </c>
      <c r="C18" s="439"/>
      <c r="D18" s="439"/>
      <c r="E18" s="439"/>
      <c r="F18" s="441">
        <f t="shared" si="0"/>
        <v>0</v>
      </c>
    </row>
    <row r="19" spans="1:6" ht="12.75">
      <c r="A19" s="35">
        <v>9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10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11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12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13</v>
      </c>
      <c r="B23" s="36"/>
      <c r="C23" s="439"/>
      <c r="D23" s="439"/>
      <c r="E23" s="439"/>
      <c r="F23" s="441">
        <f t="shared" si="0"/>
        <v>0</v>
      </c>
    </row>
    <row r="24" spans="1:6" ht="12" customHeight="1">
      <c r="A24" s="35">
        <v>14</v>
      </c>
      <c r="B24" s="36"/>
      <c r="C24" s="439"/>
      <c r="D24" s="439"/>
      <c r="E24" s="439"/>
      <c r="F24" s="441">
        <f t="shared" si="0"/>
        <v>0</v>
      </c>
    </row>
    <row r="25" spans="1:6" ht="12.75">
      <c r="A25" s="35">
        <v>15</v>
      </c>
      <c r="B25" s="36"/>
      <c r="C25" s="439"/>
      <c r="D25" s="439"/>
      <c r="E25" s="439"/>
      <c r="F25" s="441">
        <f t="shared" si="0"/>
        <v>0</v>
      </c>
    </row>
    <row r="26" spans="1:16" ht="11.25" customHeight="1">
      <c r="A26" s="37" t="s">
        <v>561</v>
      </c>
      <c r="B26" s="38" t="s">
        <v>828</v>
      </c>
      <c r="C26" s="427">
        <f>SUM(C12:C25)</f>
        <v>37582</v>
      </c>
      <c r="D26" s="427"/>
      <c r="E26" s="427">
        <f>SUM(E12:E25)</f>
        <v>0</v>
      </c>
      <c r="F26" s="440">
        <f>SUM(F12:F25)</f>
        <v>37582</v>
      </c>
      <c r="G26" s="513"/>
      <c r="H26" s="513"/>
      <c r="I26" s="513"/>
      <c r="J26" s="513"/>
      <c r="K26" s="513"/>
      <c r="L26" s="513"/>
      <c r="M26" s="513"/>
      <c r="N26" s="513"/>
      <c r="O26" s="513"/>
      <c r="P26" s="513"/>
    </row>
    <row r="27" spans="1:6" ht="16.5" customHeight="1">
      <c r="A27" s="35" t="s">
        <v>829</v>
      </c>
      <c r="B27" s="39"/>
      <c r="C27" s="427"/>
      <c r="D27" s="427"/>
      <c r="E27" s="427"/>
      <c r="F27" s="440"/>
    </row>
    <row r="28" spans="1:6" ht="12.75">
      <c r="A28" s="35" t="s">
        <v>540</v>
      </c>
      <c r="B28" s="39"/>
      <c r="C28" s="439"/>
      <c r="D28" s="439"/>
      <c r="E28" s="439"/>
      <c r="F28" s="441">
        <f>C28-E28</f>
        <v>0</v>
      </c>
    </row>
    <row r="29" spans="1:6" ht="12.75">
      <c r="A29" s="35" t="s">
        <v>543</v>
      </c>
      <c r="B29" s="39"/>
      <c r="C29" s="439"/>
      <c r="D29" s="439"/>
      <c r="E29" s="439"/>
      <c r="F29" s="441">
        <f aca="true" t="shared" si="1" ref="F29:F42">C29-E29</f>
        <v>0</v>
      </c>
    </row>
    <row r="30" spans="1:6" ht="12.75">
      <c r="A30" s="35" t="s">
        <v>546</v>
      </c>
      <c r="B30" s="39"/>
      <c r="C30" s="439"/>
      <c r="D30" s="439"/>
      <c r="E30" s="439"/>
      <c r="F30" s="441">
        <f t="shared" si="1"/>
        <v>0</v>
      </c>
    </row>
    <row r="31" spans="1:6" ht="12.75">
      <c r="A31" s="35" t="s">
        <v>549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>
        <v>5</v>
      </c>
      <c r="B32" s="36"/>
      <c r="C32" s="439"/>
      <c r="D32" s="439"/>
      <c r="E32" s="439"/>
      <c r="F32" s="441">
        <f t="shared" si="1"/>
        <v>0</v>
      </c>
    </row>
    <row r="33" spans="1:6" ht="12.75">
      <c r="A33" s="35">
        <v>6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7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8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9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10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11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12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13</v>
      </c>
      <c r="B40" s="36"/>
      <c r="C40" s="439"/>
      <c r="D40" s="439"/>
      <c r="E40" s="439"/>
      <c r="F40" s="441">
        <f t="shared" si="1"/>
        <v>0</v>
      </c>
    </row>
    <row r="41" spans="1:6" ht="12" customHeight="1">
      <c r="A41" s="35">
        <v>14</v>
      </c>
      <c r="B41" s="36"/>
      <c r="C41" s="439"/>
      <c r="D41" s="439"/>
      <c r="E41" s="439"/>
      <c r="F41" s="441">
        <f t="shared" si="1"/>
        <v>0</v>
      </c>
    </row>
    <row r="42" spans="1:6" ht="12.75">
      <c r="A42" s="35">
        <v>15</v>
      </c>
      <c r="B42" s="36"/>
      <c r="C42" s="439"/>
      <c r="D42" s="439"/>
      <c r="E42" s="439"/>
      <c r="F42" s="441">
        <f t="shared" si="1"/>
        <v>0</v>
      </c>
    </row>
    <row r="43" spans="1:16" ht="15" customHeight="1">
      <c r="A43" s="37" t="s">
        <v>578</v>
      </c>
      <c r="B43" s="38" t="s">
        <v>830</v>
      </c>
      <c r="C43" s="427">
        <f>SUM(C28:C42)</f>
        <v>0</v>
      </c>
      <c r="D43" s="427"/>
      <c r="E43" s="427">
        <f>SUM(E28:E42)</f>
        <v>0</v>
      </c>
      <c r="F43" s="440">
        <f>SUM(F28:F42)</f>
        <v>0</v>
      </c>
      <c r="G43" s="513"/>
      <c r="H43" s="513"/>
      <c r="I43" s="513"/>
      <c r="J43" s="513"/>
      <c r="K43" s="513"/>
      <c r="L43" s="513"/>
      <c r="M43" s="513"/>
      <c r="N43" s="513"/>
      <c r="O43" s="513"/>
      <c r="P43" s="513"/>
    </row>
    <row r="44" spans="1:6" ht="12.75" customHeight="1">
      <c r="A44" s="35" t="s">
        <v>831</v>
      </c>
      <c r="B44" s="39"/>
      <c r="C44" s="427"/>
      <c r="D44" s="427"/>
      <c r="E44" s="427"/>
      <c r="F44" s="440"/>
    </row>
    <row r="45" spans="1:6" ht="12.75">
      <c r="A45" s="35"/>
      <c r="B45" s="39"/>
      <c r="C45" s="439"/>
      <c r="D45" s="572"/>
      <c r="E45" s="439"/>
      <c r="F45" s="441">
        <f>C45-E45</f>
        <v>0</v>
      </c>
    </row>
    <row r="46" spans="1:6" ht="12.75">
      <c r="A46" s="35"/>
      <c r="B46" s="39"/>
      <c r="C46" s="439"/>
      <c r="D46" s="439"/>
      <c r="E46" s="439"/>
      <c r="F46" s="441">
        <f aca="true" t="shared" si="2" ref="F46:F59">C46-E46</f>
        <v>0</v>
      </c>
    </row>
    <row r="47" spans="1:6" ht="12.75">
      <c r="A47" s="35" t="s">
        <v>546</v>
      </c>
      <c r="B47" s="39"/>
      <c r="C47" s="439"/>
      <c r="D47" s="439"/>
      <c r="E47" s="439"/>
      <c r="F47" s="441">
        <f t="shared" si="2"/>
        <v>0</v>
      </c>
    </row>
    <row r="48" spans="1:6" ht="12.75">
      <c r="A48" s="35" t="s">
        <v>549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>
        <v>5</v>
      </c>
      <c r="B49" s="36"/>
      <c r="C49" s="439"/>
      <c r="D49" s="439"/>
      <c r="E49" s="439"/>
      <c r="F49" s="441">
        <f t="shared" si="2"/>
        <v>0</v>
      </c>
    </row>
    <row r="50" spans="1:6" ht="12.75">
      <c r="A50" s="35">
        <v>6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7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8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9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10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11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12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13</v>
      </c>
      <c r="B57" s="36"/>
      <c r="C57" s="439"/>
      <c r="D57" s="439"/>
      <c r="E57" s="439"/>
      <c r="F57" s="441">
        <f t="shared" si="2"/>
        <v>0</v>
      </c>
    </row>
    <row r="58" spans="1:6" ht="12" customHeight="1">
      <c r="A58" s="35">
        <v>14</v>
      </c>
      <c r="B58" s="36"/>
      <c r="C58" s="439"/>
      <c r="D58" s="439"/>
      <c r="E58" s="439"/>
      <c r="F58" s="441">
        <f t="shared" si="2"/>
        <v>0</v>
      </c>
    </row>
    <row r="59" spans="1:6" ht="12.75">
      <c r="A59" s="35">
        <v>15</v>
      </c>
      <c r="B59" s="36"/>
      <c r="C59" s="439"/>
      <c r="D59" s="439"/>
      <c r="E59" s="439"/>
      <c r="F59" s="441">
        <f t="shared" si="2"/>
        <v>0</v>
      </c>
    </row>
    <row r="60" spans="1:16" ht="12" customHeight="1">
      <c r="A60" s="37" t="s">
        <v>597</v>
      </c>
      <c r="B60" s="38" t="s">
        <v>832</v>
      </c>
      <c r="C60" s="427">
        <f>SUM(C45:C59)</f>
        <v>0</v>
      </c>
      <c r="D60" s="427"/>
      <c r="E60" s="427">
        <f>SUM(E45:E59)</f>
        <v>0</v>
      </c>
      <c r="F60" s="440">
        <f>SUM(F45:F59)</f>
        <v>0</v>
      </c>
      <c r="G60" s="513"/>
      <c r="H60" s="513"/>
      <c r="I60" s="513"/>
      <c r="J60" s="513"/>
      <c r="K60" s="513"/>
      <c r="L60" s="513"/>
      <c r="M60" s="513"/>
      <c r="N60" s="513"/>
      <c r="O60" s="513"/>
      <c r="P60" s="513"/>
    </row>
    <row r="61" spans="1:6" ht="18.75" customHeight="1">
      <c r="A61" s="35" t="s">
        <v>833</v>
      </c>
      <c r="B61" s="39"/>
      <c r="C61" s="427"/>
      <c r="D61" s="427"/>
      <c r="E61" s="427"/>
      <c r="F61" s="440"/>
    </row>
    <row r="62" spans="1:6" ht="12.75">
      <c r="A62" s="35" t="s">
        <v>540</v>
      </c>
      <c r="B62" s="39"/>
      <c r="C62" s="439"/>
      <c r="D62" s="439"/>
      <c r="E62" s="439"/>
      <c r="F62" s="441">
        <f>C62-E62</f>
        <v>0</v>
      </c>
    </row>
    <row r="63" spans="1:6" ht="12.75">
      <c r="A63" s="35" t="s">
        <v>543</v>
      </c>
      <c r="B63" s="39"/>
      <c r="C63" s="439"/>
      <c r="D63" s="439"/>
      <c r="E63" s="439"/>
      <c r="F63" s="441">
        <f aca="true" t="shared" si="3" ref="F63:F76">C63-E63</f>
        <v>0</v>
      </c>
    </row>
    <row r="64" spans="1:6" ht="12.75">
      <c r="A64" s="35" t="s">
        <v>546</v>
      </c>
      <c r="B64" s="39"/>
      <c r="C64" s="439"/>
      <c r="D64" s="439"/>
      <c r="E64" s="439"/>
      <c r="F64" s="441">
        <f t="shared" si="3"/>
        <v>0</v>
      </c>
    </row>
    <row r="65" spans="1:6" ht="12.75">
      <c r="A65" s="35" t="s">
        <v>549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>
        <v>5</v>
      </c>
      <c r="B66" s="36"/>
      <c r="C66" s="439"/>
      <c r="D66" s="439"/>
      <c r="E66" s="439"/>
      <c r="F66" s="441">
        <f t="shared" si="3"/>
        <v>0</v>
      </c>
    </row>
    <row r="67" spans="1:6" ht="12.75">
      <c r="A67" s="35">
        <v>6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7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8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9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10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11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12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13</v>
      </c>
      <c r="B74" s="36"/>
      <c r="C74" s="439"/>
      <c r="D74" s="439"/>
      <c r="E74" s="439"/>
      <c r="F74" s="441">
        <f t="shared" si="3"/>
        <v>0</v>
      </c>
    </row>
    <row r="75" spans="1:6" ht="12" customHeight="1">
      <c r="A75" s="35">
        <v>14</v>
      </c>
      <c r="B75" s="36"/>
      <c r="C75" s="439"/>
      <c r="D75" s="439"/>
      <c r="E75" s="439"/>
      <c r="F75" s="441">
        <f t="shared" si="3"/>
        <v>0</v>
      </c>
    </row>
    <row r="76" spans="1:6" ht="12.75">
      <c r="A76" s="35">
        <v>15</v>
      </c>
      <c r="B76" s="36"/>
      <c r="C76" s="439"/>
      <c r="D76" s="439"/>
      <c r="E76" s="439"/>
      <c r="F76" s="441">
        <f t="shared" si="3"/>
        <v>0</v>
      </c>
    </row>
    <row r="77" spans="1:16" ht="14.25" customHeight="1">
      <c r="A77" s="37" t="s">
        <v>834</v>
      </c>
      <c r="B77" s="38" t="s">
        <v>835</v>
      </c>
      <c r="C77" s="427">
        <f>SUM(C62:C76)</f>
        <v>0</v>
      </c>
      <c r="D77" s="427"/>
      <c r="E77" s="427">
        <f>SUM(E62:E76)</f>
        <v>0</v>
      </c>
      <c r="F77" s="440">
        <f>SUM(F62:F76)</f>
        <v>0</v>
      </c>
      <c r="G77" s="513"/>
      <c r="H77" s="513"/>
      <c r="I77" s="513"/>
      <c r="J77" s="513"/>
      <c r="K77" s="513"/>
      <c r="L77" s="513"/>
      <c r="M77" s="513"/>
      <c r="N77" s="513"/>
      <c r="O77" s="513"/>
      <c r="P77" s="513"/>
    </row>
    <row r="78" spans="1:16" ht="20.25" customHeight="1">
      <c r="A78" s="40" t="s">
        <v>836</v>
      </c>
      <c r="B78" s="38" t="s">
        <v>837</v>
      </c>
      <c r="C78" s="427">
        <f>C77+C60+C43+C26</f>
        <v>37582</v>
      </c>
      <c r="D78" s="427"/>
      <c r="E78" s="427">
        <f>E77+E60+E43+E26</f>
        <v>0</v>
      </c>
      <c r="F78" s="440">
        <f>F77+F60+F43+F26</f>
        <v>37582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6" ht="15" customHeight="1">
      <c r="A79" s="33" t="s">
        <v>838</v>
      </c>
      <c r="B79" s="38"/>
      <c r="C79" s="427"/>
      <c r="D79" s="427"/>
      <c r="E79" s="427"/>
      <c r="F79" s="440"/>
    </row>
    <row r="80" spans="1:6" ht="14.25" customHeight="1">
      <c r="A80" s="35" t="s">
        <v>825</v>
      </c>
      <c r="B80" s="39"/>
      <c r="C80" s="427"/>
      <c r="D80" s="427"/>
      <c r="E80" s="427"/>
      <c r="F80" s="440"/>
    </row>
    <row r="81" spans="1:6" ht="12.75">
      <c r="A81" s="35" t="s">
        <v>826</v>
      </c>
      <c r="B81" s="39"/>
      <c r="C81" s="439"/>
      <c r="D81" s="439"/>
      <c r="E81" s="439"/>
      <c r="F81" s="441">
        <f>C81-E81</f>
        <v>0</v>
      </c>
    </row>
    <row r="82" spans="1:6" ht="12.75">
      <c r="A82" s="35" t="s">
        <v>827</v>
      </c>
      <c r="B82" s="39"/>
      <c r="C82" s="439"/>
      <c r="D82" s="439"/>
      <c r="E82" s="439"/>
      <c r="F82" s="441">
        <f aca="true" t="shared" si="4" ref="F82:F95">C82-E82</f>
        <v>0</v>
      </c>
    </row>
    <row r="83" spans="1:6" ht="12.75">
      <c r="A83" s="35" t="s">
        <v>546</v>
      </c>
      <c r="B83" s="39"/>
      <c r="C83" s="439"/>
      <c r="D83" s="439"/>
      <c r="E83" s="439"/>
      <c r="F83" s="441">
        <f t="shared" si="4"/>
        <v>0</v>
      </c>
    </row>
    <row r="84" spans="1:6" ht="12.75">
      <c r="A84" s="35" t="s">
        <v>549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>
        <v>5</v>
      </c>
      <c r="B85" s="36"/>
      <c r="C85" s="439"/>
      <c r="D85" s="439"/>
      <c r="E85" s="439"/>
      <c r="F85" s="441">
        <f t="shared" si="4"/>
        <v>0</v>
      </c>
    </row>
    <row r="86" spans="1:6" ht="12.75">
      <c r="A86" s="35">
        <v>6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7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8</v>
      </c>
      <c r="B88" s="36"/>
      <c r="C88" s="439"/>
      <c r="D88" s="439"/>
      <c r="E88" s="439"/>
      <c r="F88" s="441">
        <f t="shared" si="4"/>
        <v>0</v>
      </c>
    </row>
    <row r="89" spans="1:6" ht="12" customHeight="1">
      <c r="A89" s="35">
        <v>9</v>
      </c>
      <c r="B89" s="36"/>
      <c r="C89" s="439"/>
      <c r="D89" s="439"/>
      <c r="E89" s="439"/>
      <c r="F89" s="441">
        <f t="shared" si="4"/>
        <v>0</v>
      </c>
    </row>
    <row r="90" spans="1:6" ht="12.75">
      <c r="A90" s="35">
        <v>10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11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12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13</v>
      </c>
      <c r="B93" s="36"/>
      <c r="C93" s="439"/>
      <c r="D93" s="439"/>
      <c r="E93" s="439"/>
      <c r="F93" s="441">
        <f t="shared" si="4"/>
        <v>0</v>
      </c>
    </row>
    <row r="94" spans="1:6" ht="12" customHeight="1">
      <c r="A94" s="35">
        <v>14</v>
      </c>
      <c r="B94" s="36"/>
      <c r="C94" s="439"/>
      <c r="D94" s="439"/>
      <c r="E94" s="439"/>
      <c r="F94" s="441">
        <f t="shared" si="4"/>
        <v>0</v>
      </c>
    </row>
    <row r="95" spans="1:6" ht="12.75">
      <c r="A95" s="35">
        <v>15</v>
      </c>
      <c r="B95" s="36"/>
      <c r="C95" s="439"/>
      <c r="D95" s="439"/>
      <c r="E95" s="439"/>
      <c r="F95" s="441">
        <f t="shared" si="4"/>
        <v>0</v>
      </c>
    </row>
    <row r="96" spans="1:16" ht="15" customHeight="1">
      <c r="A96" s="37" t="s">
        <v>561</v>
      </c>
      <c r="B96" s="38" t="s">
        <v>839</v>
      </c>
      <c r="C96" s="427">
        <f>SUM(C81:C95)</f>
        <v>0</v>
      </c>
      <c r="D96" s="427"/>
      <c r="E96" s="427">
        <f>SUM(E81:E95)</f>
        <v>0</v>
      </c>
      <c r="F96" s="440">
        <f>SUM(F81:F95)</f>
        <v>0</v>
      </c>
      <c r="G96" s="513"/>
      <c r="H96" s="513"/>
      <c r="I96" s="513"/>
      <c r="J96" s="513"/>
      <c r="K96" s="513"/>
      <c r="L96" s="513"/>
      <c r="M96" s="513"/>
      <c r="N96" s="513"/>
      <c r="O96" s="513"/>
      <c r="P96" s="513"/>
    </row>
    <row r="97" spans="1:6" ht="15.75" customHeight="1">
      <c r="A97" s="35" t="s">
        <v>829</v>
      </c>
      <c r="B97" s="39"/>
      <c r="C97" s="427"/>
      <c r="D97" s="427"/>
      <c r="E97" s="427"/>
      <c r="F97" s="440"/>
    </row>
    <row r="98" spans="1:6" ht="12.75">
      <c r="A98" s="35" t="s">
        <v>540</v>
      </c>
      <c r="B98" s="39"/>
      <c r="C98" s="439"/>
      <c r="D98" s="439"/>
      <c r="E98" s="439"/>
      <c r="F98" s="441">
        <f>C98-E98</f>
        <v>0</v>
      </c>
    </row>
    <row r="99" spans="1:6" ht="12.75">
      <c r="A99" s="35" t="s">
        <v>543</v>
      </c>
      <c r="B99" s="39"/>
      <c r="C99" s="439"/>
      <c r="D99" s="439"/>
      <c r="E99" s="439"/>
      <c r="F99" s="441">
        <f aca="true" t="shared" si="5" ref="F99:F112">C99-E99</f>
        <v>0</v>
      </c>
    </row>
    <row r="100" spans="1:6" ht="12.75">
      <c r="A100" s="35" t="s">
        <v>546</v>
      </c>
      <c r="B100" s="39"/>
      <c r="C100" s="439"/>
      <c r="D100" s="439"/>
      <c r="E100" s="439"/>
      <c r="F100" s="441">
        <f t="shared" si="5"/>
        <v>0</v>
      </c>
    </row>
    <row r="101" spans="1:6" ht="12.75">
      <c r="A101" s="35" t="s">
        <v>549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>
        <v>5</v>
      </c>
      <c r="B102" s="36"/>
      <c r="C102" s="439"/>
      <c r="D102" s="439"/>
      <c r="E102" s="439"/>
      <c r="F102" s="441">
        <f t="shared" si="5"/>
        <v>0</v>
      </c>
    </row>
    <row r="103" spans="1:6" ht="12.75">
      <c r="A103" s="35">
        <v>6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7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8</v>
      </c>
      <c r="B105" s="36"/>
      <c r="C105" s="439"/>
      <c r="D105" s="439"/>
      <c r="E105" s="439"/>
      <c r="F105" s="441">
        <f t="shared" si="5"/>
        <v>0</v>
      </c>
    </row>
    <row r="106" spans="1:6" ht="12" customHeight="1">
      <c r="A106" s="35">
        <v>9</v>
      </c>
      <c r="B106" s="36"/>
      <c r="C106" s="439"/>
      <c r="D106" s="439"/>
      <c r="E106" s="439"/>
      <c r="F106" s="441">
        <f t="shared" si="5"/>
        <v>0</v>
      </c>
    </row>
    <row r="107" spans="1:6" ht="12.75">
      <c r="A107" s="35">
        <v>10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11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12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13</v>
      </c>
      <c r="B110" s="36"/>
      <c r="C110" s="439"/>
      <c r="D110" s="439"/>
      <c r="E110" s="439"/>
      <c r="F110" s="441">
        <f t="shared" si="5"/>
        <v>0</v>
      </c>
    </row>
    <row r="111" spans="1:6" ht="12" customHeight="1">
      <c r="A111" s="35">
        <v>14</v>
      </c>
      <c r="B111" s="36"/>
      <c r="C111" s="439"/>
      <c r="D111" s="439"/>
      <c r="E111" s="439"/>
      <c r="F111" s="441">
        <f t="shared" si="5"/>
        <v>0</v>
      </c>
    </row>
    <row r="112" spans="1:6" ht="12.75">
      <c r="A112" s="35">
        <v>15</v>
      </c>
      <c r="B112" s="36"/>
      <c r="C112" s="439"/>
      <c r="D112" s="439"/>
      <c r="E112" s="439"/>
      <c r="F112" s="441">
        <f t="shared" si="5"/>
        <v>0</v>
      </c>
    </row>
    <row r="113" spans="1:16" ht="11.25" customHeight="1">
      <c r="A113" s="37" t="s">
        <v>578</v>
      </c>
      <c r="B113" s="38" t="s">
        <v>840</v>
      </c>
      <c r="C113" s="427">
        <f>SUM(C98:C112)</f>
        <v>0</v>
      </c>
      <c r="D113" s="427"/>
      <c r="E113" s="427">
        <f>SUM(E98:E112)</f>
        <v>0</v>
      </c>
      <c r="F113" s="440">
        <f>SUM(F98:F112)</f>
        <v>0</v>
      </c>
      <c r="G113" s="513"/>
      <c r="H113" s="513"/>
      <c r="I113" s="513"/>
      <c r="J113" s="513"/>
      <c r="K113" s="513"/>
      <c r="L113" s="513"/>
      <c r="M113" s="513"/>
      <c r="N113" s="513"/>
      <c r="O113" s="513"/>
      <c r="P113" s="513"/>
    </row>
    <row r="114" spans="1:6" ht="15" customHeight="1">
      <c r="A114" s="35" t="s">
        <v>831</v>
      </c>
      <c r="B114" s="39"/>
      <c r="C114" s="427"/>
      <c r="D114" s="427"/>
      <c r="E114" s="427"/>
      <c r="F114" s="440"/>
    </row>
    <row r="115" spans="1:6" ht="12.75">
      <c r="A115" s="35" t="s">
        <v>540</v>
      </c>
      <c r="B115" s="39"/>
      <c r="C115" s="439"/>
      <c r="D115" s="439"/>
      <c r="E115" s="439"/>
      <c r="F115" s="441">
        <f>C115-E115</f>
        <v>0</v>
      </c>
    </row>
    <row r="116" spans="1:6" ht="12.75">
      <c r="A116" s="35" t="s">
        <v>543</v>
      </c>
      <c r="B116" s="39"/>
      <c r="C116" s="439"/>
      <c r="D116" s="439"/>
      <c r="E116" s="439"/>
      <c r="F116" s="441">
        <f aca="true" t="shared" si="6" ref="F116:F129">C116-E116</f>
        <v>0</v>
      </c>
    </row>
    <row r="117" spans="1:6" ht="12.75">
      <c r="A117" s="35" t="s">
        <v>546</v>
      </c>
      <c r="B117" s="39"/>
      <c r="C117" s="439"/>
      <c r="D117" s="439"/>
      <c r="E117" s="439"/>
      <c r="F117" s="441">
        <f t="shared" si="6"/>
        <v>0</v>
      </c>
    </row>
    <row r="118" spans="1:6" ht="12.75">
      <c r="A118" s="35" t="s">
        <v>549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>
        <v>5</v>
      </c>
      <c r="B119" s="36"/>
      <c r="C119" s="439"/>
      <c r="D119" s="439"/>
      <c r="E119" s="439"/>
      <c r="F119" s="441">
        <f t="shared" si="6"/>
        <v>0</v>
      </c>
    </row>
    <row r="120" spans="1:6" ht="12.75">
      <c r="A120" s="35">
        <v>6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7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8</v>
      </c>
      <c r="B122" s="36"/>
      <c r="C122" s="439"/>
      <c r="D122" s="439"/>
      <c r="E122" s="439"/>
      <c r="F122" s="441">
        <f t="shared" si="6"/>
        <v>0</v>
      </c>
    </row>
    <row r="123" spans="1:6" ht="12" customHeight="1">
      <c r="A123" s="35">
        <v>9</v>
      </c>
      <c r="B123" s="36"/>
      <c r="C123" s="439"/>
      <c r="D123" s="439"/>
      <c r="E123" s="439"/>
      <c r="F123" s="441">
        <f t="shared" si="6"/>
        <v>0</v>
      </c>
    </row>
    <row r="124" spans="1:6" ht="12.75">
      <c r="A124" s="35">
        <v>10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11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12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13</v>
      </c>
      <c r="B127" s="36"/>
      <c r="C127" s="439"/>
      <c r="D127" s="439"/>
      <c r="E127" s="439"/>
      <c r="F127" s="441">
        <f t="shared" si="6"/>
        <v>0</v>
      </c>
    </row>
    <row r="128" spans="1:6" ht="12" customHeight="1">
      <c r="A128" s="35">
        <v>14</v>
      </c>
      <c r="B128" s="36"/>
      <c r="C128" s="439"/>
      <c r="D128" s="439"/>
      <c r="E128" s="439"/>
      <c r="F128" s="441">
        <f t="shared" si="6"/>
        <v>0</v>
      </c>
    </row>
    <row r="129" spans="1:6" ht="12.75">
      <c r="A129" s="35">
        <v>15</v>
      </c>
      <c r="B129" s="36"/>
      <c r="C129" s="439"/>
      <c r="D129" s="439"/>
      <c r="E129" s="439"/>
      <c r="F129" s="441">
        <f t="shared" si="6"/>
        <v>0</v>
      </c>
    </row>
    <row r="130" spans="1:16" ht="15.75" customHeight="1">
      <c r="A130" s="37" t="s">
        <v>597</v>
      </c>
      <c r="B130" s="38" t="s">
        <v>841</v>
      </c>
      <c r="C130" s="427">
        <f>SUM(C115:C129)</f>
        <v>0</v>
      </c>
      <c r="D130" s="427"/>
      <c r="E130" s="427">
        <f>SUM(E115:E129)</f>
        <v>0</v>
      </c>
      <c r="F130" s="440">
        <f>SUM(F115:F129)</f>
        <v>0</v>
      </c>
      <c r="G130" s="513"/>
      <c r="H130" s="513"/>
      <c r="I130" s="513"/>
      <c r="J130" s="513"/>
      <c r="K130" s="513"/>
      <c r="L130" s="513"/>
      <c r="M130" s="513"/>
      <c r="N130" s="513"/>
      <c r="O130" s="513"/>
      <c r="P130" s="513"/>
    </row>
    <row r="131" spans="1:6" ht="12.75" customHeight="1">
      <c r="A131" s="35" t="s">
        <v>833</v>
      </c>
      <c r="B131" s="39"/>
      <c r="C131" s="427"/>
      <c r="D131" s="427"/>
      <c r="E131" s="427"/>
      <c r="F131" s="440"/>
    </row>
    <row r="132" spans="1:6" ht="12.75">
      <c r="A132" s="35" t="s">
        <v>540</v>
      </c>
      <c r="B132" s="39"/>
      <c r="C132" s="439"/>
      <c r="D132" s="439"/>
      <c r="E132" s="439"/>
      <c r="F132" s="441">
        <f>C132-E132</f>
        <v>0</v>
      </c>
    </row>
    <row r="133" spans="1:6" ht="12.75">
      <c r="A133" s="35" t="s">
        <v>543</v>
      </c>
      <c r="B133" s="39"/>
      <c r="C133" s="439"/>
      <c r="D133" s="439"/>
      <c r="E133" s="439"/>
      <c r="F133" s="441">
        <f aca="true" t="shared" si="7" ref="F133:F146">C133-E133</f>
        <v>0</v>
      </c>
    </row>
    <row r="134" spans="1:6" ht="12.75">
      <c r="A134" s="35" t="s">
        <v>546</v>
      </c>
      <c r="B134" s="39"/>
      <c r="C134" s="439"/>
      <c r="D134" s="439"/>
      <c r="E134" s="439"/>
      <c r="F134" s="441">
        <f t="shared" si="7"/>
        <v>0</v>
      </c>
    </row>
    <row r="135" spans="1:6" ht="12.75">
      <c r="A135" s="35" t="s">
        <v>549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>
        <v>5</v>
      </c>
      <c r="B136" s="36"/>
      <c r="C136" s="439"/>
      <c r="D136" s="439"/>
      <c r="E136" s="439"/>
      <c r="F136" s="441">
        <f t="shared" si="7"/>
        <v>0</v>
      </c>
    </row>
    <row r="137" spans="1:6" ht="12.75">
      <c r="A137" s="35">
        <v>6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7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8</v>
      </c>
      <c r="B139" s="36"/>
      <c r="C139" s="439"/>
      <c r="D139" s="439"/>
      <c r="E139" s="439"/>
      <c r="F139" s="441">
        <f t="shared" si="7"/>
        <v>0</v>
      </c>
    </row>
    <row r="140" spans="1:6" ht="12" customHeight="1">
      <c r="A140" s="35">
        <v>9</v>
      </c>
      <c r="B140" s="36"/>
      <c r="C140" s="439"/>
      <c r="D140" s="439"/>
      <c r="E140" s="439"/>
      <c r="F140" s="441">
        <f t="shared" si="7"/>
        <v>0</v>
      </c>
    </row>
    <row r="141" spans="1:6" ht="12.75">
      <c r="A141" s="35">
        <v>10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11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12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13</v>
      </c>
      <c r="B144" s="36"/>
      <c r="C144" s="439"/>
      <c r="D144" s="439"/>
      <c r="E144" s="439"/>
      <c r="F144" s="441">
        <f t="shared" si="7"/>
        <v>0</v>
      </c>
    </row>
    <row r="145" spans="1:6" ht="12" customHeight="1">
      <c r="A145" s="35">
        <v>14</v>
      </c>
      <c r="B145" s="36"/>
      <c r="C145" s="439"/>
      <c r="D145" s="439"/>
      <c r="E145" s="439"/>
      <c r="F145" s="441">
        <f t="shared" si="7"/>
        <v>0</v>
      </c>
    </row>
    <row r="146" spans="1:6" ht="12.75">
      <c r="A146" s="35">
        <v>15</v>
      </c>
      <c r="B146" s="36"/>
      <c r="C146" s="439"/>
      <c r="D146" s="439"/>
      <c r="E146" s="439"/>
      <c r="F146" s="441">
        <f t="shared" si="7"/>
        <v>0</v>
      </c>
    </row>
    <row r="147" spans="1:16" ht="17.25" customHeight="1">
      <c r="A147" s="37" t="s">
        <v>834</v>
      </c>
      <c r="B147" s="38" t="s">
        <v>842</v>
      </c>
      <c r="C147" s="427">
        <f>SUM(C132:C146)</f>
        <v>0</v>
      </c>
      <c r="D147" s="427"/>
      <c r="E147" s="427">
        <f>SUM(E132:E146)</f>
        <v>0</v>
      </c>
      <c r="F147" s="440">
        <f>SUM(F132:F146)</f>
        <v>0</v>
      </c>
      <c r="G147" s="513"/>
      <c r="H147" s="513"/>
      <c r="I147" s="513"/>
      <c r="J147" s="513"/>
      <c r="K147" s="513"/>
      <c r="L147" s="513"/>
      <c r="M147" s="513"/>
      <c r="N147" s="513"/>
      <c r="O147" s="513"/>
      <c r="P147" s="513"/>
    </row>
    <row r="148" spans="1:16" ht="19.5" customHeight="1">
      <c r="A148" s="40" t="s">
        <v>843</v>
      </c>
      <c r="B148" s="38" t="s">
        <v>844</v>
      </c>
      <c r="C148" s="427">
        <f>C147+C130+C113+C96</f>
        <v>0</v>
      </c>
      <c r="D148" s="427"/>
      <c r="E148" s="427">
        <f>E147+E130+E113+E96</f>
        <v>0</v>
      </c>
      <c r="F148" s="440">
        <f>F147+F130+F113+F96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6" ht="19.5" customHeight="1">
      <c r="A149" s="41"/>
      <c r="B149" s="42"/>
      <c r="C149" s="43"/>
      <c r="D149" s="43"/>
      <c r="E149" s="43"/>
      <c r="F149" s="43"/>
    </row>
    <row r="150" spans="1:6" ht="12.75">
      <c r="A150" s="450" t="s">
        <v>880</v>
      </c>
      <c r="B150" s="451"/>
      <c r="C150" s="595" t="s">
        <v>859</v>
      </c>
      <c r="D150" s="596"/>
      <c r="E150" s="596"/>
      <c r="F150" s="596"/>
    </row>
    <row r="151" spans="1:6" ht="12.75">
      <c r="A151" s="514"/>
      <c r="B151" s="515"/>
      <c r="C151" s="514"/>
      <c r="D151" s="514"/>
      <c r="E151" s="514"/>
      <c r="F151" s="514"/>
    </row>
    <row r="152" spans="1:6" ht="12.75">
      <c r="A152" s="514"/>
      <c r="B152" s="515"/>
      <c r="C152" s="627" t="s">
        <v>867</v>
      </c>
      <c r="D152" s="627"/>
      <c r="E152" s="627"/>
      <c r="F152" s="627"/>
    </row>
    <row r="153" spans="3:5" ht="12.75">
      <c r="C153" s="514"/>
      <c r="E153" s="514"/>
    </row>
  </sheetData>
  <sheetProtection/>
  <mergeCells count="4">
    <mergeCell ref="B5:D5"/>
    <mergeCell ref="B6:C6"/>
    <mergeCell ref="C152:F152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2:F146 C12:F14 C115:F129 C98:F112 C81:F95 C62:F76 C45:F59 C28:F42 C16:F2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comp91</cp:lastModifiedBy>
  <cp:lastPrinted>2016-03-16T12:20:57Z</cp:lastPrinted>
  <dcterms:created xsi:type="dcterms:W3CDTF">2000-06-29T12:02:40Z</dcterms:created>
  <dcterms:modified xsi:type="dcterms:W3CDTF">2016-03-28T08:48:22Z</dcterms:modified>
  <cp:category/>
  <cp:version/>
  <cp:contentType/>
  <cp:contentStatus/>
</cp:coreProperties>
</file>