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<sst xmlns="http://schemas.openxmlformats.org/spreadsheetml/2006/main" count="1072" uniqueCount="880">
  <si>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</si>
  <si>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</si>
  <si>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</si>
  <si>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</si>
  <si>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</si>
  <si>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</si>
  <si>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</si>
  <si>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</si>
  <si>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</si>
  <si>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</si>
  <si>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</si>
  <si>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</si>
  <si>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</si>
  <si>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</si>
  <si>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</si>
  <si>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</si>
  <si>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</si>
  <si>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</si>
  <si>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</si>
  <si>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</si>
  <si>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</si>
  <si>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</si>
  <si>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</si>
  <si>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</si>
  <si>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</si>
  <si>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</si>
  <si>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</si>
  <si>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</si>
  <si>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</si>
  <si>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</si>
  <si>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</si>
  <si>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</si>
  <si>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</si>
  <si>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</si>
  <si>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</si>
  <si>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</si>
  <si>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</si>
  <si>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</si>
  <si>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</si>
  <si>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</si>
  <si>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</si>
  <si>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</si>
  <si>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</si>
  <si>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</si>
  <si>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</si>
  <si>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</si>
  <si>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</si>
  <si>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</si>
  <si>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</si>
  <si>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</si>
  <si>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</si>
  <si>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</si>
  <si>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</si>
  <si>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</si>
  <si>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</si>
  <si>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</si>
  <si>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</si>
  <si>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</si>
  <si>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</si>
  <si>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</si>
  <si>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</si>
  <si>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</si>
  <si>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</si>
  <si>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</si>
  <si>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</si>
  <si>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</si>
  <si>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</si>
  <si>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</si>
  <si>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</si>
  <si>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</si>
  <si>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</si>
  <si>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</si>
  <si>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</si>
  <si>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</si>
  <si>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</si>
  <si>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</si>
  <si>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</si>
  <si>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</si>
  <si>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</si>
  <si>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</si>
  <si>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</si>
  <si>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</si>
  <si>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</si>
  <si>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</si>
  <si>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</si>
  <si>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</si>
  <si>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</si>
  <si>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</si>
  <si>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</si>
  <si>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</si>
  <si>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</si>
  <si>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</si>
  <si>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</si>
  <si>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</si>
  <si>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</si>
  <si>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</si>
  <si>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</si>
  <si>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</si>
  <si>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</si>
  <si>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</si>
  <si>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</si>
  <si>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</si>
  <si>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</si>
  <si>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</si>
  <si>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</si>
  <si>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</si>
  <si>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</si>
  <si>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</si>
  <si>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</si>
  <si>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</si>
  <si>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</si>
  <si>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</si>
  <si>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</si>
  <si>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</si>
  <si>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</si>
  <si>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</si>
  <si>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</si>
  <si>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</si>
  <si>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</si>
  <si>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</si>
  <si>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</si>
  <si>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</si>
  <si>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</si>
  <si>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</si>
  <si>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</si>
  <si>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</si>
  <si>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</si>
  <si>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</si>
  <si>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</si>
  <si>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</si>
  <si>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</si>
  <si>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</si>
  <si>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</si>
  <si>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</si>
  <si>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</si>
  <si>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</si>
  <si>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</si>
  <si>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</si>
  <si>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</si>
  <si>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</si>
  <si>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</si>
  <si>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</si>
  <si>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</si>
  <si>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</si>
  <si>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</si>
  <si>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</si>
  <si>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</si>
  <si>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</si>
  <si>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</si>
  <si>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</si>
  <si>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</si>
  <si>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</si>
  <si>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</si>
  <si>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</si>
  <si>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</si>
  <si>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</si>
  <si>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</si>
  <si>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</si>
  <si>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</si>
  <si>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</si>
  <si>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</si>
  <si>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</si>
  <si>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</si>
  <si>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</si>
  <si>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</si>
  <si>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</si>
  <si>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</si>
  <si>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</si>
  <si>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</si>
  <si>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</si>
  <si>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</si>
  <si>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</si>
  <si>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</si>
  <si>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</si>
  <si>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</si>
  <si>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</si>
  <si>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</si>
  <si>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</si>
  <si>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</si>
  <si>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</si>
  <si>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</si>
  <si>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</si>
  <si>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</si>
  <si>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</si>
  <si>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</si>
  <si>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</si>
  <si>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</si>
  <si>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</si>
  <si>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</si>
  <si>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</si>
  <si>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</si>
  <si>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</si>
  <si>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</si>
  <si>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</si>
  <si>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</si>
  <si>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</si>
  <si>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</si>
  <si>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</si>
  <si>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</si>
  <si>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</si>
  <si>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</si>
  <si>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</si>
  <si>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</si>
  <si>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</si>
  <si>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</si>
  <si>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</si>
  <si>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</si>
  <si>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</si>
  <si>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</si>
  <si>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</si>
  <si>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</si>
  <si>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</si>
  <si>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</si>
  <si>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</si>
  <si>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</si>
  <si>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</si>
  <si>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</si>
  <si>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</si>
  <si>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</si>
  <si>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</si>
  <si>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</si>
  <si>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</si>
  <si>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</si>
  <si>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</si>
  <si>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</si>
  <si>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</si>
  <si>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</si>
  <si>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</si>
  <si>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</si>
  <si>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</si>
  <si>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</si>
  <si>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</si>
  <si>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</si>
  <si>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</si>
  <si>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</si>
  <si>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</si>
  <si>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</si>
  <si>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</si>
  <si>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</si>
  <si>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</si>
  <si>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</si>
  <si>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</si>
  <si>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</si>
  <si>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</si>
  <si>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</si>
  <si>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</si>
  <si>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</si>
  <si>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</si>
  <si>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</si>
  <si>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</si>
  <si>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</si>
  <si>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</si>
  <si>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</si>
  <si>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</si>
  <si>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</si>
  <si>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</si>
  <si>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</si>
  <si>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</si>
  <si>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</si>
  <si>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</si>
  <si>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</si>
  <si>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</si>
  <si>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</si>
  <si>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</si>
  <si>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</si>
  <si>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</si>
  <si>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</si>
  <si>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</si>
  <si>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</si>
  <si>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</si>
  <si>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</si>
  <si>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</si>
  <si>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</si>
  <si>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</si>
  <si>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</si>
  <si>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</si>
  <si>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</si>
  <si>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</si>
  <si>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</si>
  <si>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</si>
  <si>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</si>
  <si>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</si>
  <si>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</si>
  <si>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</si>
  <si>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</si>
  <si>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</si>
  <si>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</si>
  <si>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</si>
  <si>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</si>
  <si>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</si>
  <si>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</si>
  <si>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</si>
  <si>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</si>
  <si>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</si>
  <si>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</si>
  <si>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</si>
  <si>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</si>
  <si>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</si>
  <si>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</si>
  <si>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</si>
  <si>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</si>
  <si>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</si>
  <si>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</si>
  <si>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</si>
  <si>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</si>
  <si>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</si>
  <si>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</si>
  <si>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</si>
  <si>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</si>
  <si>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</si>
  <si>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</si>
  <si>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</si>
  <si>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</si>
  <si>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</si>
  <si>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</si>
  <si>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</si>
  <si>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</si>
  <si>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</si>
  <si>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</si>
  <si>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</si>
  <si>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</si>
  <si>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</si>
  <si>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</si>
  <si>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</si>
  <si>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</si>
  <si>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</si>
  <si>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</si>
  <si>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</si>
  <si>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</si>
  <si>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</si>
  <si>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</si>
  <si>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</si>
  <si>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</si>
  <si>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</si>
  <si>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</si>
  <si>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</si>
  <si>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</si>
  <si>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</si>
  <si>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</si>
  <si>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</si>
  <si>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</si>
  <si>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</si>
  <si>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</si>
  <si>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</si>
  <si>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</si>
  <si>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</si>
  <si>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</si>
  <si>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</si>
  <si>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</si>
  <si>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</si>
  <si>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</si>
  <si>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</si>
  <si>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</si>
  <si>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</si>
  <si>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</si>
  <si>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</si>
  <si>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</si>
  <si>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</si>
  <si>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</si>
  <si>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</si>
  <si>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</si>
  <si>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</si>
  <si>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</si>
  <si>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</si>
  <si>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</si>
  <si>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</si>
  <si>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</si>
  <si>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</si>
  <si>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</si>
  <si>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</si>
  <si>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</si>
  <si>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</si>
  <si>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</si>
  <si>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</si>
  <si>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</si>
  <si>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</si>
  <si>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</si>
  <si>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</si>
  <si>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</si>
  <si>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</si>
  <si>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</si>
  <si>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</si>
  <si>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</si>
  <si>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</si>
  <si>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</si>
  <si>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</si>
  <si>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</si>
  <si>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</si>
  <si>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</si>
  <si>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</si>
  <si>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</si>
  <si>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</si>
  <si>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</si>
  <si>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</si>
  <si>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</si>
  <si>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</si>
  <si>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</si>
  <si>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</si>
  <si>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</si>
  <si>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</si>
  <si>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</si>
  <si>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</si>
  <si>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</si>
  <si>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</si>
  <si>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</si>
  <si>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</si>
  <si>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</si>
  <si>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</si>
  <si>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</si>
  <si>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</si>
  <si>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</si>
  <si>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</si>
  <si>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</si>
  <si>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</si>
  <si>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</si>
  <si>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</si>
  <si>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</si>
  <si>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</si>
  <si>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</si>
  <si>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</si>
  <si>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</si>
  <si>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</si>
  <si>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</si>
  <si>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</si>
  <si>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</si>
  <si>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</si>
  <si>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</si>
  <si>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</si>
  <si>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</si>
  <si>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</si>
  <si>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</si>
  <si>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</si>
  <si>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</si>
  <si>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</si>
  <si>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</si>
  <si>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</si>
  <si>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</si>
  <si>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</si>
  <si>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</si>
  <si>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</si>
  <si>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</si>
  <si>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</si>
  <si>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</si>
  <si>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</si>
  <si>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</si>
  <si>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</si>
  <si>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</si>
  <si>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</si>
  <si>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</si>
  <si>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</si>
  <si>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</si>
  <si>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</si>
  <si>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</si>
  <si>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</si>
  <si>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</si>
  <si>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</si>
  <si>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</si>
  <si>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</si>
  <si>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</si>
  <si>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</si>
  <si>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</si>
  <si>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</si>
  <si>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</si>
  <si>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</si>
  <si>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</si>
  <si>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</si>
  <si>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</si>
  <si>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</si>
  <si>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</si>
  <si>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</si>
  <si>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</si>
  <si>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</si>
  <si>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</si>
  <si>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</si>
  <si>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</si>
  <si>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</si>
  <si>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</si>
  <si>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</si>
  <si>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</si>
  <si>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</si>
  <si>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</si>
  <si>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</si>
  <si>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</si>
  <si>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</si>
  <si>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</si>
  <si>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</si>
  <si>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</si>
  <si>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</si>
  <si>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</si>
  <si>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</si>
  <si>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</si>
  <si>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</si>
  <si>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</si>
  <si>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</si>
  <si>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</si>
  <si>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</si>
  <si>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</si>
  <si>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</si>
  <si>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</si>
  <si>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</si>
  <si>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</si>
  <si>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</si>
  <si>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</si>
  <si>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</si>
  <si>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</si>
  <si>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</si>
  <si>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</si>
  <si>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</si>
  <si>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</si>
  <si>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</si>
  <si>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</si>
  <si>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</si>
  <si>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</si>
  <si>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</si>
  <si>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</si>
  <si>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</si>
  <si>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</si>
  <si>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</si>
  <si>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</si>
  <si>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</si>
  <si>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</si>
  <si>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</si>
  <si>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</si>
  <si>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</si>
  <si>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</si>
  <si>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</si>
  <si>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</si>
  <si>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</si>
  <si>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</si>
  <si>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</si>
  <si>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</si>
  <si>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</si>
  <si>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</si>
  <si>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</si>
  <si>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</si>
  <si>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</si>
  <si>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</si>
  <si>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</si>
  <si>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</si>
  <si>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</si>
  <si>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</si>
  <si>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</si>
  <si>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</si>
  <si>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</si>
  <si>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</si>
  <si>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</si>
  <si>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</si>
  <si>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</si>
  <si>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</si>
  <si>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</si>
  <si>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</si>
  <si>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</si>
  <si>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</si>
  <si>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</si>
  <si>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</si>
  <si>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</si>
  <si>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</si>
  <si>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</si>
  <si>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</si>
  <si>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</si>
  <si>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</si>
  <si>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</si>
  <si>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</si>
  <si>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</si>
  <si>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</si>
  <si>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</si>
  <si>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</si>
  <si>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</si>
  <si>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</si>
  <si>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</si>
  <si>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</si>
  <si>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</si>
  <si>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</si>
  <si>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</si>
  <si>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</si>
  <si>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</si>
  <si>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</si>
  <si>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</si>
  <si>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</si>
  <si>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</si>
  <si>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</si>
  <si>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</si>
  <si>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</si>
  <si>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</si>
  <si>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</si>
  <si>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</si>
  <si>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</si>
  <si>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</si>
  <si>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</si>
  <si>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</si>
  <si>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</si>
  <si>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</si>
  <si>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</si>
  <si>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</si>
  <si>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</si>
  <si>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</si>
  <si>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</si>
  <si>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</si>
  <si>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</si>
  <si>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</si>
  <si>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</si>
  <si>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</si>
  <si>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</si>
  <si>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</si>
  <si>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</si>
  <si>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</si>
  <si>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</si>
  <si>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</si>
  <si>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</si>
  <si>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</si>
  <si>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</si>
  <si>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</si>
  <si>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</si>
  <si>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</si>
  <si>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</si>
  <si>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</si>
  <si>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</si>
  <si>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</si>
  <si>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</si>
  <si>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</si>
  <si>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</si>
  <si>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</si>
  <si>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</si>
  <si>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</si>
  <si>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</si>
  <si>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</si>
  <si>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</si>
  <si>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</si>
  <si>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</si>
  <si>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</si>
  <si>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</si>
  <si>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</si>
  <si>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</si>
  <si>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</si>
  <si>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</si>
  <si>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</si>
  <si>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</si>
  <si>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</si>
  <si>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</si>
  <si>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</si>
  <si>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</si>
  <si>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</si>
  <si>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</si>
  <si>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</si>
  <si>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</si>
  <si>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</si>
  <si>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</si>
  <si>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</si>
  <si>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</si>
  <si>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</si>
  <si>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</si>
  <si>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</si>
  <si>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</si>
  <si>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</si>
  <si>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</si>
  <si>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</si>
  <si>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</si>
  <si>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</si>
  <si>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</si>
  <si>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</si>
  <si>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</si>
  <si>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</si>
  <si>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</si>
  <si>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</si>
  <si>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</si>
  <si>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</si>
  <si>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</si>
  <si>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</si>
  <si>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</si>
  <si>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</si>
  <si>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</si>
  <si>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</si>
  <si>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</si>
  <si>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</si>
  <si>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</si>
  <si>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</si>
  <si>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</si>
  <si>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</si>
  <si>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</si>
  <si>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</si>
  <si>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</si>
  <si>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</si>
  <si>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</si>
  <si>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</si>
  <si>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</si>
  <si>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</si>
  <si>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</si>
  <si>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</si>
  <si>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</si>
  <si>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</si>
  <si>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</si>
  <si>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</si>
  <si>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</si>
  <si>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</si>
  <si>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</si>
  <si>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</si>
  <si>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</si>
  <si>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</si>
  <si>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</si>
  <si>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</si>
  <si>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</si>
  <si>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</si>
  <si>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</si>
  <si>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</si>
  <si>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</si>
  <si>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</si>
  <si>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</si>
  <si>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</si>
  <si>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</si>
  <si>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</si>
  <si>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</si>
  <si>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</si>
  <si>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</si>
  <si>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</si>
  <si>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</si>
  <si>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</si>
  <si>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</si>
  <si>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</si>
  <si>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</si>
  <si>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</si>
  <si>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</si>
  <si>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</si>
  <si>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</si>
  <si>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</si>
  <si>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</si>
  <si>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</si>
  <si>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</si>
  <si>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</si>
  <si>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</si>
  <si>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</si>
  <si>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</si>
  <si>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</si>
  <si>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</si>
  <si>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</si>
  <si>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</si>
  <si>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</si>
  <si>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</si>
  <si>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</si>
  <si>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</si>
  <si>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</si>
  <si>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</si>
  <si>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</si>
  <si>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</si>
  <si>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</si>
  <si>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</si>
  <si>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</si>
  <si>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</si>
  <si>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</si>
  <si>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</si>
  <si>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</si>
  <si>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</si>
  <si>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</si>
  <si>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</si>
  <si>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</si>
  <si>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</si>
  <si>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</si>
  <si>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</si>
  <si>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</si>
  <si>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</si>
  <si>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</si>
  <si>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</si>
  <si>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</si>
  <si>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</si>
  <si>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</si>
  <si>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</si>
  <si>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</si>
  <si>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</si>
  <si>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</si>
  <si>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</si>
  <si>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</si>
  <si>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</si>
  <si>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</si>
  <si>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</si>
  <si>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</si>
  <si>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</si>
  <si>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</si>
  <si>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</si>
  <si>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</si>
  <si>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</si>
  <si>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</si>
  <si>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</si>
  <si>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</si>
  <si>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</si>
  <si>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</si>
  <si>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</si>
  <si>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</si>
  <si>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</si>
  <si>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</si>
  <si>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</si>
  <si>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</si>
  <si>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</si>
  <si>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</si>
  <si>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</si>
  <si>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</si>
  <si>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</si>
  <si>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</si>
  <si>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</si>
  <si>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</si>
  <si>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</si>
  <si>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</si>
  <si>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</si>
  <si>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</si>
  <si>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</si>
  <si>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</si>
  <si>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</si>
  <si>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</si>
  <si>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</si>
  <si>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</si>
  <si>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</si>
  <si>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</si>
  <si>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</si>
  <si>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</si>
  <si>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</si>
  <si>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</si>
  <si>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</si>
  <si>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</si>
  <si>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</si>
  <si>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</si>
  <si>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</si>
  <si>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</si>
  <si>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</si>
  <si>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</si>
  <si>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</si>
  <si>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</si>
  <si>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</si>
  <si>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</si>
  <si>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</si>
  <si>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</si>
  <si>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</si>
  <si>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</si>
  <si>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</si>
  <si>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</si>
  <si>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</si>
  <si>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</si>
  <si>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</si>
  <si>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</si>
  <si>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</si>
  <si>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</si>
  <si>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</si>
  <si>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</si>
  <si>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</si>
  <si>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</si>
  <si>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</si>
  <si>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</si>
  <si>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</si>
  <si>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</si>
  <si>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</si>
  <si>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</si>
  <si>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</si>
  <si>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</si>
  <si>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</si>
  <si>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</si>
  <si>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</si>
  <si>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</si>
  <si>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</si>
  <si>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</si>
  <si>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</si>
  <si>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</si>
  <si>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</si>
  <si>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</si>
  <si>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</si>
  <si>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</si>
  <si>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</si>
  <si>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</si>
  <si>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</si>
  <si>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</si>
  <si>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</si>
  <si>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</si>
  <si>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</si>
  <si>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</si>
  <si>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</si>
  <si>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</si>
  <si>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</si>
  <si>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</si>
  <si>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</si>
  <si>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</si>
  <si>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01.01-31.03.2014</t>
  </si>
  <si>
    <t>Дата на съставяне: 25.04.2014</t>
  </si>
  <si>
    <t>25.04.2014</t>
  </si>
  <si>
    <t>Дата  на съставяне:         25.04.2014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</si>
</sst>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">
      <selection activeCell="H67" sqref="H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55881</v>
      </c>
      <c r="D20" s="151">
        <v>55881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-10405</v>
      </c>
      <c r="H27" s="154">
        <f>SUM(H28:H30)</f>
        <v>-9688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-10405</v>
      </c>
      <c r="H29" s="316">
        <v>-9688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-452</v>
      </c>
      <c r="H32" s="316">
        <v>-717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-10857</v>
      </c>
      <c r="H33" s="154">
        <f>H27+H31+H32</f>
        <v>-10405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16878</v>
      </c>
      <c r="H36" s="154">
        <f>H25+H17+H33</f>
        <v>17330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63645</v>
      </c>
      <c r="D55" s="155">
        <f>D19+D20+D21+D27+D32+D45+D51+D53+D54</f>
        <v>63645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39318</v>
      </c>
      <c r="H59" s="152">
        <v>39094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7664</v>
      </c>
      <c r="H61" s="154">
        <f>SUM(H62:H68)</f>
        <v>7402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5885</v>
      </c>
      <c r="H64" s="152">
        <v>5708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596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14</v>
      </c>
      <c r="D68" s="151">
        <v>14</v>
      </c>
      <c r="E68" s="237" t="s">
        <v>213</v>
      </c>
      <c r="F68" s="242" t="s">
        <v>214</v>
      </c>
      <c r="G68" s="152">
        <v>1180</v>
      </c>
      <c r="H68" s="152">
        <v>1095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46982</v>
      </c>
      <c r="H71" s="161">
        <f>H59+H60+H61+H69+H70</f>
        <v>46496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7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</v>
      </c>
      <c r="D75" s="155">
        <f>SUM(D67:D74)</f>
        <v>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46982</v>
      </c>
      <c r="H79" s="162">
        <f>H71+H74+H75+H76</f>
        <v>46496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157</v>
      </c>
      <c r="D88" s="151">
        <v>157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157</v>
      </c>
      <c r="D91" s="155">
        <f>SUM(D87:D90)</f>
        <v>157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185</v>
      </c>
      <c r="D93" s="155">
        <f>D64+D75+D84+D91+D92</f>
        <v>181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63830</v>
      </c>
      <c r="D94" s="164">
        <f>D93+D55</f>
        <v>63826</v>
      </c>
      <c r="E94" s="448" t="s">
        <v>270</v>
      </c>
      <c r="F94" s="289" t="s">
        <v>271</v>
      </c>
      <c r="G94" s="165">
        <f>G36+G39+G55+G79</f>
        <v>63860</v>
      </c>
      <c r="H94" s="165">
        <f>H36+H39+H55+H79</f>
        <v>63826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D23" sqref="D23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01.01-31.03.2014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11</v>
      </c>
      <c r="D9" s="46">
        <v>19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108</v>
      </c>
      <c r="D10" s="46">
        <v>134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8</v>
      </c>
      <c r="D12" s="46">
        <v>16</v>
      </c>
      <c r="E12" s="300" t="s">
        <v>78</v>
      </c>
      <c r="F12" s="545" t="s">
        <v>296</v>
      </c>
      <c r="G12" s="546"/>
      <c r="H12" s="546"/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47" t="s">
        <v>299</v>
      </c>
      <c r="G13" s="544">
        <f>SUM(G9:G12)</f>
        <v>0</v>
      </c>
      <c r="H13" s="544">
        <f>SUM(H9:H12)</f>
        <v>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74</v>
      </c>
      <c r="D16" s="47">
        <v>447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203</v>
      </c>
      <c r="D19" s="49">
        <f>SUM(D9:D15)+D16</f>
        <v>618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249</v>
      </c>
      <c r="D22" s="46">
        <v>240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249</v>
      </c>
      <c r="D26" s="49">
        <f>SUM(D22:D25)</f>
        <v>240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452</v>
      </c>
      <c r="D28" s="50">
        <f>D26+D19</f>
        <v>858</v>
      </c>
      <c r="E28" s="127" t="s">
        <v>338</v>
      </c>
      <c r="F28" s="550" t="s">
        <v>339</v>
      </c>
      <c r="G28" s="544">
        <f>G13+G15+G24</f>
        <v>0</v>
      </c>
      <c r="H28" s="544">
        <f>H13+H15+H24</f>
        <v>0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452</v>
      </c>
      <c r="H30" s="53">
        <f>IF((D28-H28)&gt;0,D28-H28,0)</f>
        <v>858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452</v>
      </c>
      <c r="D33" s="49">
        <f>D28-D31+D32</f>
        <v>858</v>
      </c>
      <c r="E33" s="127" t="s">
        <v>352</v>
      </c>
      <c r="F33" s="550" t="s">
        <v>353</v>
      </c>
      <c r="G33" s="53">
        <f>G32-G31+G28</f>
        <v>0</v>
      </c>
      <c r="H33" s="53">
        <f>H32-H31+H28</f>
        <v>0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452</v>
      </c>
      <c r="H34" s="544">
        <f>IF((D33-H33)&gt;0,D33-H33,0)</f>
        <v>858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452</v>
      </c>
      <c r="H39" s="555">
        <f>IF(H34&gt;0,IF(D35+H34&lt;0,0,D35+H34),IF(D34-D35&lt;0,D35-D34,0))</f>
        <v>858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452</v>
      </c>
      <c r="H41" s="52">
        <f>IF(D39=0,IF(H39-H40&gt;0,H39-H40+D40,0),IF(D39-D40&lt;0,D40-D39+H40,0))</f>
        <v>858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452</v>
      </c>
      <c r="D42" s="53">
        <f>D33+D35+D39</f>
        <v>858</v>
      </c>
      <c r="E42" s="128" t="s">
        <v>379</v>
      </c>
      <c r="F42" s="129" t="s">
        <v>380</v>
      </c>
      <c r="G42" s="53">
        <f>G39+G33</f>
        <v>452</v>
      </c>
      <c r="H42" s="53">
        <f>H39+H33</f>
        <v>858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01.01-31.03.2014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>
        <v>70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-41</v>
      </c>
      <c r="D11" s="54">
        <v>-341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-11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6</v>
      </c>
      <c r="D14" s="54">
        <v>104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46</v>
      </c>
      <c r="D19" s="54">
        <v>-39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-215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-227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-442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157</v>
      </c>
      <c r="D44" s="132">
        <v>460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157</v>
      </c>
      <c r="D45" s="55">
        <f>D44+D43</f>
        <v>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157</v>
      </c>
      <c r="D46" s="56">
        <v>18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7">
      <selection activeCell="J11" sqref="J11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01.01-31.03.2014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-10405</v>
      </c>
      <c r="K11" s="60"/>
      <c r="L11" s="344">
        <f>SUM(C11:K11)</f>
        <v>17330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-10405</v>
      </c>
      <c r="K15" s="61">
        <f t="shared" si="2"/>
        <v>0</v>
      </c>
      <c r="L15" s="344">
        <f t="shared" si="1"/>
        <v>17330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-452</v>
      </c>
      <c r="K16" s="60"/>
      <c r="L16" s="344">
        <f t="shared" si="1"/>
        <v>-452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-10857</v>
      </c>
      <c r="K29" s="59">
        <f t="shared" si="6"/>
        <v>0</v>
      </c>
      <c r="L29" s="344">
        <f t="shared" si="1"/>
        <v>16878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-10857</v>
      </c>
      <c r="K32" s="59">
        <f t="shared" si="7"/>
        <v>0</v>
      </c>
      <c r="L32" s="344">
        <f t="shared" si="1"/>
        <v>16878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R40" sqref="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Фонд Имоти АДСИЦ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0" t="s">
        <v>5</v>
      </c>
      <c r="B3" s="601"/>
      <c r="C3" s="603" t="str">
        <f>'справка №1-БАЛАНС'!E5</f>
        <v>01.01-31.03.2014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55881</v>
      </c>
      <c r="E18" s="187"/>
      <c r="F18" s="187"/>
      <c r="G18" s="74">
        <f t="shared" si="2"/>
        <v>55881</v>
      </c>
      <c r="H18" s="63"/>
      <c r="I18" s="63"/>
      <c r="J18" s="74">
        <f t="shared" si="3"/>
        <v>55881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55881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63645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63645</v>
      </c>
      <c r="H40" s="437">
        <f t="shared" si="13"/>
        <v>0</v>
      </c>
      <c r="I40" s="437">
        <f t="shared" si="13"/>
        <v>0</v>
      </c>
      <c r="J40" s="437">
        <f t="shared" si="13"/>
        <v>63645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63645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41754</v>
      </c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01.01-31.03.2014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14</v>
      </c>
      <c r="D28" s="108">
        <f>C28</f>
        <v>14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7</v>
      </c>
      <c r="D35" s="108">
        <f>C35</f>
        <v>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21</v>
      </c>
      <c r="D43" s="104">
        <f>D24+D28+D29+D31+D30+D32+D33+D38</f>
        <v>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21</v>
      </c>
      <c r="D44" s="103">
        <f>D43+D21+D19+D9</f>
        <v>21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39318</v>
      </c>
      <c r="D75" s="103">
        <f>D76+D78</f>
        <v>39318</v>
      </c>
      <c r="E75" s="103">
        <f>E76+E78</f>
        <v>0</v>
      </c>
      <c r="F75" s="103">
        <f>F76+F78</f>
        <v>63645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39318</v>
      </c>
      <c r="D76" s="108">
        <f>C76</f>
        <v>39318</v>
      </c>
      <c r="E76" s="119">
        <f t="shared" si="1"/>
        <v>0</v>
      </c>
      <c r="F76" s="108">
        <v>63645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7664</v>
      </c>
      <c r="D85" s="104">
        <f>SUM(D86:D90)+D94</f>
        <v>7664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5885</v>
      </c>
      <c r="D87" s="108">
        <f>C87</f>
        <v>5885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596</v>
      </c>
      <c r="D88" s="108">
        <f>C88</f>
        <v>596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2</v>
      </c>
      <c r="D89" s="108">
        <f>C89</f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1180</v>
      </c>
      <c r="D90" s="103">
        <f>SUM(D91:D93)</f>
        <v>1180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1180</v>
      </c>
      <c r="D93" s="108">
        <f>C93</f>
        <v>1180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46982</v>
      </c>
      <c r="D96" s="104">
        <f>D85+D80+D75+D71+D95</f>
        <v>46982</v>
      </c>
      <c r="E96" s="104">
        <f>E85+E80+E75+E71+E95</f>
        <v>0</v>
      </c>
      <c r="F96" s="104">
        <f>F85+F80+F75+F71+F95</f>
        <v>63645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46982</v>
      </c>
      <c r="D97" s="104">
        <f>D96+D68+D66</f>
        <v>46982</v>
      </c>
      <c r="E97" s="104">
        <f>E96+E68+E66</f>
        <v>0</v>
      </c>
      <c r="F97" s="104">
        <f>F96+F68+F66</f>
        <v>63645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41754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01.01-31.03.2014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1">
      <selection activeCell="A152" sqref="A15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01.01-31.03.2014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2014-04-24T13:06:48Z</dcterms:modified>
  <cp:category/>
  <cp:version/>
  <cp:contentType/>
  <cp:contentStatus/>
</cp:coreProperties>
</file>