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19200" windowHeight="7335" tabRatio="601" activeTab="1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  <sheet name="TB" sheetId="6" r:id="rId6"/>
  </sheets>
  <externalReferences>
    <externalReference r:id="rId9"/>
  </externalReferences>
  <definedNames>
    <definedName name="AS2DocOpenMode" hidden="1">"AS2DocumentEdit"</definedName>
    <definedName name="_xlnm.Print_Area" localSheetId="1">'Balance Sheet'!$A$1:$J$70</definedName>
    <definedName name="_xlnm.Print_Area" localSheetId="3">'Cash Flow Statement'!$A$1:$G$83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'!$I:$M</definedName>
    <definedName name="Z_2BD2C2C3_AF9C_11D6_9CEF_00D009775214_.wvu.Cols" localSheetId="4" hidden="1">'Equity Statement '!$I:$M</definedName>
    <definedName name="Z_3DF3D3DF_0C20_498D_AC7F_CE0D39724717_.wvu.Cols" localSheetId="4" hidden="1">'Equity Statement '!$I:$M</definedName>
    <definedName name="Z_9656BBF7_C4A3_41EC_B0C6_A21B380E3C2F_.wvu.Cols" localSheetId="4" hidden="1">'Equity Statement '!$I:$M</definedName>
    <definedName name="Z_9656BBF7_C4A3_41EC_B0C6_A21B380E3C2F_.wvu.PrintArea" localSheetId="4" hidden="1">'Equity Statement '!$A$1:$M$15</definedName>
  </definedNames>
  <calcPr fullCalcOnLoad="1"/>
</workbook>
</file>

<file path=xl/sharedStrings.xml><?xml version="1.0" encoding="utf-8"?>
<sst xmlns="http://schemas.openxmlformats.org/spreadsheetml/2006/main" count="275" uniqueCount="193">
  <si>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</si>
  <si>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</si>
  <si>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</si>
  <si>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</si>
  <si>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</si>
  <si>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</si>
  <si>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</si>
  <si>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</si>
  <si>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</si>
  <si>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</si>
  <si>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</si>
  <si>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</si>
  <si>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</si>
  <si>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</si>
  <si>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</si>
  <si>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</si>
  <si>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</si>
  <si>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</si>
  <si>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</si>
  <si>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</si>
  <si>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</si>
  <si>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</si>
  <si>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</si>
  <si>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</si>
  <si>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</si>
  <si>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</si>
  <si>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</si>
  <si>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</si>
  <si>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</si>
  <si>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</si>
  <si>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</si>
  <si>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</si>
  <si>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</si>
  <si>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</si>
  <si>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</si>
  <si>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</si>
  <si>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</si>
  <si>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</si>
  <si>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</si>
  <si>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</si>
  <si>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</si>
  <si>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</si>
  <si>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</si>
  <si>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</si>
  <si>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</si>
  <si>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</si>
  <si>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</si>
  <si>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</si>
  <si>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</si>
  <si>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</si>
  <si>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</si>
  <si>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</si>
  <si>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</si>
  <si>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</si>
  <si>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</si>
  <si>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</si>
  <si>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</si>
  <si>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</si>
  <si>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</si>
  <si>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</si>
  <si>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</si>
  <si>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</si>
  <si>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</si>
  <si>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</si>
  <si>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</si>
  <si>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</si>
  <si>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</si>
  <si>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</si>
  <si>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</si>
  <si>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</si>
  <si>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</si>
  <si>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</si>
  <si>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</si>
  <si>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</si>
  <si>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</si>
  <si>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</si>
  <si>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</si>
  <si>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</si>
  <si>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</si>
  <si>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</si>
  <si>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</si>
  <si>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</si>
  <si>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</si>
  <si>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</si>
  <si>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</si>
  <si>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</si>
  <si>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</si>
  <si>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</si>
  <si>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</si>
  <si>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</si>
  <si>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</si>
  <si>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</si>
  <si>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</si>
  <si>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</si>
  <si>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</si>
  <si>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</si>
  <si>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</si>
  <si>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</si>
  <si>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</si>
  <si>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</si>
  <si>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</si>
  <si>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Финансови разходи</t>
  </si>
  <si>
    <t>Основен доход на акция в лева</t>
  </si>
  <si>
    <t>Сгради с прилежащи терени</t>
  </si>
  <si>
    <t>Разходи за придобиване и подобрения на инвестиционни имоти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</si>
  <si>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</si>
  <si>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</si>
  <si>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</si>
  <si>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Нетекущи задължения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</si>
  <si>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</si>
  <si>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</si>
  <si>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</si>
  <si>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Задължения към свързани предприятия</t>
  </si>
  <si>
    <t>Доход(Загуба) BGN</t>
  </si>
  <si>
    <t>Имоти, машини и съоръжения</t>
  </si>
  <si>
    <t xml:space="preserve"> BGN '000</t>
  </si>
  <si>
    <t>Финансов</t>
  </si>
  <si>
    <t>резултат</t>
  </si>
  <si>
    <t>Себестойност на продадени инвестиционни имоти</t>
  </si>
  <si>
    <t>Печалба/загуба от продажба на инвестиционни имоти</t>
  </si>
  <si>
    <t>Печалба/загуба от оценка на инвестиционни имоти</t>
  </si>
  <si>
    <t>2015          BGN '000</t>
  </si>
  <si>
    <t>Други изменения</t>
  </si>
  <si>
    <t xml:space="preserve">                                      / Емилия Шопова /</t>
  </si>
  <si>
    <t>Сметка  НивоСметка 3</t>
  </si>
  <si>
    <t>Сметка</t>
  </si>
  <si>
    <t>Име</t>
  </si>
  <si>
    <t>Начално Dt</t>
  </si>
  <si>
    <t>Начално Kt</t>
  </si>
  <si>
    <t>Оборот Dt</t>
  </si>
  <si>
    <t>Оборот Kt</t>
  </si>
  <si>
    <t>Крайно Dt</t>
  </si>
  <si>
    <t>Крайно Kt</t>
  </si>
  <si>
    <t>С-ка</t>
  </si>
  <si>
    <t>101     &gt;ОСНОВЕН КАПИТАЛ</t>
  </si>
  <si>
    <t>108     &gt;ПРЕМИИ ОТ ЕМИСИЯ ПРАВА КАПИТАЛ</t>
  </si>
  <si>
    <t>111    &gt; ЗАКОНОВИ РЕЗЕРВИ</t>
  </si>
  <si>
    <t>121     &gt;ЗАГУБИ МИН Г.</t>
  </si>
  <si>
    <t>123     &gt;П-БИ И ЗАГ.ОТ ТЕК.ГОД</t>
  </si>
  <si>
    <t>206    &gt; СТОП ИНВЕНТАР</t>
  </si>
  <si>
    <t>241    &gt;АМОРТ-ИИ-ИНВЕНТАР</t>
  </si>
  <si>
    <t>299 &gt;ИНВ. ИМОТИ</t>
  </si>
  <si>
    <t>401    &gt; ДОСТАВЧИЦИ ЛВ .</t>
  </si>
  <si>
    <t>402    &gt; ДОСТАВЧИЦИ АВАНСИЛВ .</t>
  </si>
  <si>
    <t>411    &gt; КЛИЕНТИ</t>
  </si>
  <si>
    <t>421    &gt; ПЕРСОНАЛ .</t>
  </si>
  <si>
    <t>425    &gt; ЗАД. ЗА СЪУЧАСТИЯ</t>
  </si>
  <si>
    <t>444    &gt; СЪДЕБНИ ВЗЕМАНИЯ</t>
  </si>
  <si>
    <t>453    &gt; РАЗЧЕТИ ДДС .</t>
  </si>
  <si>
    <t>454    &gt; РАЗЧЕТИ ДАНЪЦИ .</t>
  </si>
  <si>
    <t>455    &gt; РАЗЧЕТИ ДОО .</t>
  </si>
  <si>
    <t>499    &gt;ДР. КРЕДИТОРИ -</t>
  </si>
  <si>
    <t>501     &gt; КАСА ЛВ .</t>
  </si>
  <si>
    <t>503     &gt; РАЗПЛ.С-КА ЛВ .</t>
  </si>
  <si>
    <t>504     &gt; РАЗПЛ.С-КА ВАЛ .</t>
  </si>
  <si>
    <t>601     &gt; РДИ ЗА МАТЕР.</t>
  </si>
  <si>
    <t>602     &gt; РДИ ЗА ВЪНШ.УСЛ</t>
  </si>
  <si>
    <t>603    &gt;Р-ДИ ЗА АМОРТИЗАЦИИ</t>
  </si>
  <si>
    <t>604     &gt; РДИ ЗА ЗАПЛАТИ</t>
  </si>
  <si>
    <t>605     &gt; РДИ ЗА ОСИГУРОВКИ</t>
  </si>
  <si>
    <t>613    &gt; Р-ДИ ЗА БЪД.ПЕРИОДИ</t>
  </si>
  <si>
    <t>614    &gt;Р-ДИ ЗА ОРГ.УПР</t>
  </si>
  <si>
    <t>624    &gt;ОТР.КУРС.РАЗЛ.</t>
  </si>
  <si>
    <t>629    &gt;БАНКОВИ ТАКСИ И КОМИС</t>
  </si>
  <si>
    <t>709    &gt;ПРИХ.ПРОД-МДА</t>
  </si>
  <si>
    <t>Отчетна стойност на продадени инвестиционни имоти</t>
  </si>
  <si>
    <t>31.12.2015г.</t>
  </si>
  <si>
    <t>Преоценка на инвестиционни имоти до справедлива стойност</t>
  </si>
  <si>
    <t>Стоки</t>
  </si>
  <si>
    <t>304    &gt;СТОКИ</t>
  </si>
  <si>
    <t xml:space="preserve">ОТЧЕТ ЗА ПРОМЕНИТЕ В СОБСТВЕНИЯ КАПИТАЛ </t>
  </si>
  <si>
    <t>2016          BGN '000</t>
  </si>
  <si>
    <t>2015                  BGN '000</t>
  </si>
  <si>
    <t>2016                BGN '000</t>
  </si>
  <si>
    <t>Салдо на 01 януари 2015</t>
  </si>
  <si>
    <t>Салдо на 31 декември 2015</t>
  </si>
  <si>
    <t>Парични средства и парични еквиваленти на 30 юни</t>
  </si>
  <si>
    <t>498    &gt;ДР. ДЕБИТОРИ -</t>
  </si>
  <si>
    <t>692    &gt;ПЛАТЕНИ ГЛОБИ НЕУСТОЙКИ</t>
  </si>
  <si>
    <t>в т.ч. за резерви</t>
  </si>
  <si>
    <t>в т.ч. за покриване на загуба от мин. години</t>
  </si>
  <si>
    <t>609     &gt; РДИ ЗДРУГИ .</t>
  </si>
  <si>
    <t>Приложенията на страници от 5 до 42 са неразделна част от финансовия отчет.</t>
  </si>
  <si>
    <t>Дата: 18.01.2017г.</t>
  </si>
  <si>
    <t>31.12.2016г.</t>
  </si>
  <si>
    <t>към 31 декември 2016 година</t>
  </si>
  <si>
    <t>за периозда 01.01.2016-31.12.2016 година</t>
  </si>
  <si>
    <t>Парични потоци, свързани с получени заеми</t>
  </si>
  <si>
    <t>за периода 01.01-31.12.2016 година</t>
  </si>
  <si>
    <t>Салдо на 31 декември 2016</t>
  </si>
  <si>
    <t>496    &gt;РАЗЧЕТИ ЗА ЛИХВИ</t>
  </si>
  <si>
    <t>621    &gt;РАЗХОДИ ЗА ЛИХВИ</t>
  </si>
  <si>
    <t xml:space="preserve">Оборотна ведомост Дружество Турин Имоти АДСИЦ От дата 01/01/2016     До дата 31/12/2016    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</si>
</sst>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* #&quot;,&quot;##0_);_(* \(#&quot;,&quot;##0\);_(* &quot;-&quot;_);_(@_)"/>
    <numFmt numFmtId="181" formatCode="_(* #&quot;,&quot;##0.00_);_(* \(#&quot;,&quot;##0.00\);_(* &quot;-&quot;??_);_(@_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_(* #&quot;,&quot;##0_);_(* \(#&quot;,&quot;##0\);_(* &quot;-&quot;??_);_(@_)"/>
    <numFmt numFmtId="185" formatCode="#&quot;,&quot;##0;[Red]\(#&quot;,&quot;##0\)"/>
    <numFmt numFmtId="186" formatCode="[$-402]dd\ mmmm\ yyyy\ &quot;г.&quot;"/>
    <numFmt numFmtId="187" formatCode="hh:mm:ss\ &quot;ч.&quot;"/>
  </numFmts>
  <fonts count="6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58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0" fontId="5" fillId="0" borderId="0" xfId="62" applyNumberFormat="1" applyFont="1" applyFill="1" applyBorder="1" applyAlignment="1">
      <alignment vertical="center"/>
      <protection/>
    </xf>
    <xf numFmtId="180" fontId="5" fillId="33" borderId="11" xfId="62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58" applyFont="1" applyFill="1" applyBorder="1" applyAlignment="1">
      <alignment vertical="center"/>
      <protection/>
    </xf>
    <xf numFmtId="0" fontId="9" fillId="0" borderId="0" xfId="59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184" fontId="9" fillId="0" borderId="0" xfId="42" applyNumberFormat="1" applyFont="1" applyFill="1" applyBorder="1" applyAlignment="1" applyProtection="1">
      <alignment vertical="center"/>
      <protection/>
    </xf>
    <xf numFmtId="180" fontId="9" fillId="0" borderId="0" xfId="62" applyNumberFormat="1" applyFont="1" applyFill="1" applyBorder="1" applyAlignment="1">
      <alignment vertical="center"/>
      <protection/>
    </xf>
    <xf numFmtId="180" fontId="5" fillId="0" borderId="11" xfId="0" applyNumberFormat="1" applyFont="1" applyBorder="1" applyAlignment="1">
      <alignment/>
    </xf>
    <xf numFmtId="180" fontId="5" fillId="33" borderId="12" xfId="62" applyNumberFormat="1" applyFont="1" applyFill="1" applyBorder="1" applyAlignment="1">
      <alignment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58" applyFont="1" applyFill="1" applyBorder="1" applyAlignment="1">
      <alignment vertical="center"/>
      <protection/>
    </xf>
    <xf numFmtId="180" fontId="5" fillId="0" borderId="10" xfId="0" applyNumberFormat="1" applyFont="1" applyBorder="1" applyAlignment="1">
      <alignment/>
    </xf>
    <xf numFmtId="180" fontId="9" fillId="0" borderId="0" xfId="62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58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63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 applyBorder="1" applyAlignment="1">
      <alignment horizontal="right"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>
      <alignment/>
      <protection/>
    </xf>
    <xf numFmtId="180" fontId="9" fillId="0" borderId="0" xfId="59" applyNumberFormat="1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>
      <alignment/>
      <protection/>
    </xf>
    <xf numFmtId="0" fontId="9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9" fillId="0" borderId="0" xfId="59" applyFont="1" applyFill="1" applyAlignment="1">
      <alignment horizontal="center"/>
      <protection/>
    </xf>
    <xf numFmtId="180" fontId="5" fillId="0" borderId="0" xfId="59" applyNumberFormat="1" applyFont="1" applyFill="1" applyBorder="1">
      <alignment/>
      <protection/>
    </xf>
    <xf numFmtId="180" fontId="5" fillId="0" borderId="0" xfId="59" applyNumberFormat="1" applyFont="1" applyFill="1" applyBorder="1" applyAlignment="1">
      <alignment horizontal="right"/>
      <protection/>
    </xf>
    <xf numFmtId="0" fontId="16" fillId="0" borderId="0" xfId="59" applyFont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 wrapText="1"/>
      <protection/>
    </xf>
    <xf numFmtId="0" fontId="16" fillId="0" borderId="0" xfId="59" applyFont="1" applyAlignment="1">
      <alignment vertical="top" wrapText="1"/>
      <protection/>
    </xf>
    <xf numFmtId="0" fontId="5" fillId="0" borderId="0" xfId="59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180" fontId="8" fillId="0" borderId="0" xfId="59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/>
    </xf>
    <xf numFmtId="0" fontId="5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180" fontId="19" fillId="0" borderId="0" xfId="61" applyNumberFormat="1" applyFont="1" applyFill="1" applyBorder="1" applyAlignment="1">
      <alignment horizontal="right" vertical="center" wrapText="1"/>
      <protection/>
    </xf>
    <xf numFmtId="49" fontId="19" fillId="0" borderId="0" xfId="61" applyNumberFormat="1" applyFont="1" applyFill="1" applyBorder="1" applyAlignment="1">
      <alignment horizontal="right" vertical="center" wrapText="1"/>
      <protection/>
    </xf>
    <xf numFmtId="0" fontId="9" fillId="0" borderId="0" xfId="63" applyFont="1" applyFill="1" applyBorder="1" applyAlignment="1" quotePrefix="1">
      <alignment horizontal="left" vertical="center"/>
      <protection/>
    </xf>
    <xf numFmtId="15" fontId="19" fillId="0" borderId="0" xfId="58" applyNumberFormat="1" applyFont="1" applyFill="1" applyBorder="1" applyAlignment="1">
      <alignment horizontal="center" vertical="center" wrapText="1"/>
      <protection/>
    </xf>
    <xf numFmtId="180" fontId="17" fillId="0" borderId="0" xfId="0" applyNumberFormat="1" applyFont="1" applyBorder="1" applyAlignment="1">
      <alignment horizontal="right" vertical="top" wrapText="1"/>
    </xf>
    <xf numFmtId="0" fontId="19" fillId="0" borderId="0" xfId="59" applyFont="1" applyFill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/>
      <protection/>
    </xf>
    <xf numFmtId="0" fontId="19" fillId="0" borderId="0" xfId="59" applyFont="1" applyFill="1" applyBorder="1" applyAlignment="1">
      <alignment vertical="top"/>
      <protection/>
    </xf>
    <xf numFmtId="0" fontId="9" fillId="0" borderId="0" xfId="59" applyFont="1" applyFill="1" applyBorder="1">
      <alignment/>
      <protection/>
    </xf>
    <xf numFmtId="0" fontId="16" fillId="0" borderId="0" xfId="61" applyFont="1" applyBorder="1">
      <alignment/>
      <protection/>
    </xf>
    <xf numFmtId="0" fontId="5" fillId="0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22" fillId="0" borderId="0" xfId="0" applyFont="1" applyFill="1" applyBorder="1" applyAlignment="1">
      <alignment/>
    </xf>
    <xf numFmtId="180" fontId="5" fillId="33" borderId="0" xfId="62" applyNumberFormat="1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4" fillId="0" borderId="10" xfId="59" applyFont="1" applyFill="1" applyBorder="1" applyAlignment="1">
      <alignment horizontal="center"/>
      <protection/>
    </xf>
    <xf numFmtId="180" fontId="14" fillId="0" borderId="10" xfId="59" applyNumberFormat="1" applyFont="1" applyFill="1" applyBorder="1" applyAlignment="1">
      <alignment horizontal="right"/>
      <protection/>
    </xf>
    <xf numFmtId="0" fontId="14" fillId="0" borderId="0" xfId="59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58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80" fontId="5" fillId="0" borderId="11" xfId="62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Alignment="1">
      <alignment horizontal="right"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5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16" fillId="0" borderId="0" xfId="59" applyNumberFormat="1" applyFont="1" applyFill="1" applyBorder="1" applyAlignment="1">
      <alignment horizontal="right" vertical="top" wrapText="1"/>
      <protection/>
    </xf>
    <xf numFmtId="37" fontId="16" fillId="0" borderId="0" xfId="59" applyNumberFormat="1" applyFont="1" applyFill="1" applyBorder="1" applyAlignment="1">
      <alignment vertical="top" wrapText="1"/>
      <protection/>
    </xf>
    <xf numFmtId="37" fontId="5" fillId="0" borderId="0" xfId="59" applyNumberFormat="1" applyFont="1" applyFill="1" applyBorder="1" applyAlignment="1">
      <alignment horizontal="center"/>
      <protection/>
    </xf>
    <xf numFmtId="37" fontId="5" fillId="0" borderId="0" xfId="42" applyNumberFormat="1" applyFont="1" applyFill="1" applyBorder="1" applyAlignment="1" applyProtection="1">
      <alignment horizontal="right"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6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5" fillId="0" borderId="0" xfId="59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5" fillId="0" borderId="0" xfId="59" applyFont="1" applyFill="1">
      <alignment/>
      <protection/>
    </xf>
    <xf numFmtId="37" fontId="9" fillId="0" borderId="0" xfId="59" applyNumberFormat="1" applyFont="1" applyFill="1" applyBorder="1" applyAlignment="1">
      <alignment horizontal="right" vertical="top"/>
      <protection/>
    </xf>
    <xf numFmtId="37" fontId="9" fillId="0" borderId="0" xfId="59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1" fontId="27" fillId="0" borderId="11" xfId="42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185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185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18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81" fontId="27" fillId="0" borderId="16" xfId="42" applyFont="1" applyBorder="1" applyAlignment="1">
      <alignment horizontal="center" vertical="center"/>
    </xf>
    <xf numFmtId="185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62" applyNumberFormat="1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80" fontId="29" fillId="0" borderId="0" xfId="62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58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59" applyFont="1" applyFill="1" applyBorder="1" applyAlignment="1">
      <alignment horizontal="center"/>
      <protection/>
    </xf>
    <xf numFmtId="0" fontId="29" fillId="0" borderId="0" xfId="59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59" applyNumberFormat="1" applyFont="1" applyFill="1" applyBorder="1" applyAlignment="1">
      <alignment horizontal="right"/>
      <protection/>
    </xf>
    <xf numFmtId="169" fontId="9" fillId="0" borderId="0" xfId="62" applyNumberFormat="1" applyFont="1" applyFill="1" applyBorder="1" applyAlignment="1">
      <alignment vertical="center"/>
      <protection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169" fontId="26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169" fontId="5" fillId="0" borderId="10" xfId="0" applyNumberFormat="1" applyFont="1" applyFill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7" fontId="5" fillId="0" borderId="11" xfId="62" applyNumberFormat="1" applyFont="1" applyFill="1" applyBorder="1" applyAlignment="1">
      <alignment horizontal="right" vertical="center"/>
      <protection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 vertical="center" wrapText="1"/>
    </xf>
    <xf numFmtId="15" fontId="5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169" fontId="26" fillId="0" borderId="10" xfId="0" applyNumberFormat="1" applyFont="1" applyBorder="1" applyAlignment="1">
      <alignment horizontal="right"/>
    </xf>
    <xf numFmtId="169" fontId="5" fillId="0" borderId="13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 vertical="center" wrapText="1"/>
    </xf>
    <xf numFmtId="181" fontId="26" fillId="0" borderId="0" xfId="42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 horizontal="left"/>
    </xf>
    <xf numFmtId="169" fontId="5" fillId="0" borderId="13" xfId="0" applyNumberFormat="1" applyFont="1" applyFill="1" applyBorder="1" applyAlignment="1">
      <alignment horizontal="left"/>
    </xf>
    <xf numFmtId="37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9" fontId="27" fillId="0" borderId="16" xfId="0" applyNumberFormat="1" applyFont="1" applyBorder="1" applyAlignment="1">
      <alignment horizontal="right"/>
    </xf>
    <xf numFmtId="169" fontId="5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52" fillId="0" borderId="0" xfId="57" applyFill="1">
      <alignment/>
      <protection/>
    </xf>
    <xf numFmtId="0" fontId="0" fillId="0" borderId="0" xfId="0" applyFill="1" applyAlignment="1">
      <alignment/>
    </xf>
    <xf numFmtId="2" fontId="52" fillId="0" borderId="0" xfId="57" applyNumberFormat="1" applyFill="1">
      <alignment/>
      <protection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9" fillId="0" borderId="0" xfId="61" applyNumberFormat="1" applyFont="1" applyFill="1" applyBorder="1" applyAlignment="1" applyProtection="1">
      <alignment vertical="center"/>
      <protection/>
    </xf>
    <xf numFmtId="169" fontId="5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37" fontId="27" fillId="0" borderId="13" xfId="0" applyNumberFormat="1" applyFont="1" applyBorder="1" applyAlignment="1">
      <alignment horizontal="center"/>
    </xf>
    <xf numFmtId="0" fontId="14" fillId="0" borderId="10" xfId="58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58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58" applyFont="1" applyFill="1" applyBorder="1" applyAlignment="1">
      <alignment vertical="center"/>
      <protection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0" fontId="11" fillId="0" borderId="0" xfId="58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169" fontId="5" fillId="0" borderId="0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58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 2000 Alcomet 2" xfId="60"/>
    <cellStyle name="Normal_Financial statements_bg model 2002" xfId="61"/>
    <cellStyle name="Normal_P&amp;L" xfId="62"/>
    <cellStyle name="Normal_P&amp;L_Financial statements_bg model 200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E8" sqref="E8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85" t="s">
        <v>35</v>
      </c>
      <c r="B1" s="286"/>
      <c r="C1" s="286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87"/>
      <c r="B7" s="288"/>
      <c r="C7" s="288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"/>
  <sheetViews>
    <sheetView tabSelected="1" view="pageBreakPreview" zoomScaleSheetLayoutView="100" zoomScalePageLayoutView="0" workbookViewId="0" topLeftCell="A23">
      <selection activeCell="C49" sqref="C49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241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13" t="s">
        <v>35</v>
      </c>
      <c r="B1" s="4"/>
      <c r="C1" s="4"/>
      <c r="D1" s="232"/>
      <c r="E1" s="1"/>
      <c r="F1" s="1"/>
      <c r="G1" s="1"/>
    </row>
    <row r="2" spans="1:7" s="7" customFormat="1" ht="18.75">
      <c r="A2" s="117" t="s">
        <v>85</v>
      </c>
      <c r="B2" s="6"/>
      <c r="C2" s="6"/>
      <c r="D2" s="233"/>
      <c r="E2" s="2"/>
      <c r="F2" s="2"/>
      <c r="G2" s="2"/>
    </row>
    <row r="3" spans="1:7" ht="15" customHeight="1">
      <c r="A3" s="8" t="s">
        <v>185</v>
      </c>
      <c r="B3" s="9"/>
      <c r="C3" s="9"/>
      <c r="D3" s="234"/>
      <c r="E3" s="8"/>
      <c r="F3" s="8"/>
      <c r="G3" s="8"/>
    </row>
    <row r="4" spans="1:7" ht="15" customHeight="1">
      <c r="A4" s="10"/>
      <c r="B4" s="11"/>
      <c r="C4" s="11"/>
      <c r="D4" s="234"/>
      <c r="E4" s="10"/>
      <c r="F4" s="10"/>
      <c r="G4" s="10"/>
    </row>
    <row r="5" spans="2:7" s="14" customFormat="1" ht="29.25" customHeight="1">
      <c r="B5" s="118" t="s">
        <v>3</v>
      </c>
      <c r="C5" s="13" t="s">
        <v>3</v>
      </c>
      <c r="D5" s="248" t="s">
        <v>184</v>
      </c>
      <c r="E5" s="118"/>
      <c r="F5" s="249" t="s">
        <v>166</v>
      </c>
      <c r="G5" s="141" t="s">
        <v>5</v>
      </c>
    </row>
    <row r="6" spans="2:7" s="14" customFormat="1" ht="14.25" customHeight="1">
      <c r="B6" s="12"/>
      <c r="C6" s="12"/>
      <c r="D6" s="141" t="s">
        <v>2</v>
      </c>
      <c r="E6" s="118"/>
      <c r="F6" s="141" t="s">
        <v>2</v>
      </c>
      <c r="G6" s="141" t="s">
        <v>2</v>
      </c>
    </row>
    <row r="7" spans="1:7" ht="15" customHeight="1">
      <c r="A7" s="36" t="s">
        <v>10</v>
      </c>
      <c r="B7" s="16"/>
      <c r="C7" s="16"/>
      <c r="D7" s="235"/>
      <c r="E7" s="17"/>
      <c r="F7" s="235"/>
      <c r="G7" s="142"/>
    </row>
    <row r="8" spans="1:7" ht="9.75" customHeight="1">
      <c r="A8" s="36"/>
      <c r="B8" s="16"/>
      <c r="C8" s="16"/>
      <c r="D8" s="235"/>
      <c r="E8" s="17"/>
      <c r="F8" s="235"/>
      <c r="G8" s="142"/>
    </row>
    <row r="9" spans="1:7" ht="15">
      <c r="A9" s="125" t="s">
        <v>42</v>
      </c>
      <c r="B9" s="143"/>
      <c r="C9" s="143"/>
      <c r="D9" s="236"/>
      <c r="E9" s="18"/>
      <c r="F9" s="236"/>
      <c r="G9" s="32"/>
    </row>
    <row r="10" spans="1:7" ht="15">
      <c r="A10" s="250" t="s">
        <v>107</v>
      </c>
      <c r="B10" s="143"/>
      <c r="C10" s="203">
        <v>8</v>
      </c>
      <c r="D10" s="225">
        <v>1746</v>
      </c>
      <c r="E10" s="205"/>
      <c r="F10" s="225">
        <v>2207</v>
      </c>
      <c r="G10" s="32"/>
    </row>
    <row r="11" spans="1:9" ht="15">
      <c r="A11" s="121" t="s">
        <v>43</v>
      </c>
      <c r="B11" s="19">
        <v>10</v>
      </c>
      <c r="D11" s="243">
        <v>658</v>
      </c>
      <c r="E11" s="204"/>
      <c r="F11" s="243">
        <v>656</v>
      </c>
      <c r="G11" s="32">
        <v>1724</v>
      </c>
      <c r="H11" s="32"/>
      <c r="I11" s="32"/>
    </row>
    <row r="12" spans="1:9" ht="15">
      <c r="A12" s="121" t="s">
        <v>103</v>
      </c>
      <c r="D12" s="243">
        <v>1088</v>
      </c>
      <c r="E12" s="204"/>
      <c r="F12" s="243">
        <v>1551</v>
      </c>
      <c r="G12" s="32"/>
      <c r="H12" s="32"/>
      <c r="I12" s="32"/>
    </row>
    <row r="13" spans="1:9" ht="30">
      <c r="A13" s="151" t="s">
        <v>104</v>
      </c>
      <c r="D13" s="243"/>
      <c r="E13" s="204"/>
      <c r="F13" s="243"/>
      <c r="G13" s="32"/>
      <c r="H13" s="32"/>
      <c r="I13" s="32"/>
    </row>
    <row r="14" spans="1:9" ht="15">
      <c r="A14" s="250" t="s">
        <v>114</v>
      </c>
      <c r="C14" s="19">
        <v>9</v>
      </c>
      <c r="D14" s="225"/>
      <c r="E14" s="32"/>
      <c r="F14" s="225"/>
      <c r="G14" s="32"/>
      <c r="H14" s="32"/>
      <c r="I14" s="32"/>
    </row>
    <row r="15" spans="1:9" ht="15">
      <c r="A15" s="2" t="s">
        <v>40</v>
      </c>
      <c r="D15" s="228">
        <f>SUM(D11:D14)</f>
        <v>1746</v>
      </c>
      <c r="E15" s="21"/>
      <c r="F15" s="228">
        <f>SUM(F11:F14)</f>
        <v>2207</v>
      </c>
      <c r="G15" s="126">
        <f>SUM(G11:G11)</f>
        <v>1724</v>
      </c>
      <c r="H15" s="21"/>
      <c r="I15" s="21"/>
    </row>
    <row r="16" spans="1:9" ht="15">
      <c r="A16" s="2"/>
      <c r="D16" s="236"/>
      <c r="E16" s="21"/>
      <c r="F16" s="236"/>
      <c r="G16" s="21"/>
      <c r="H16" s="21"/>
      <c r="I16" s="21"/>
    </row>
    <row r="17" spans="1:9" ht="19.5" customHeight="1">
      <c r="A17" s="2" t="s">
        <v>39</v>
      </c>
      <c r="B17" s="143"/>
      <c r="C17" s="143"/>
      <c r="D17" s="236"/>
      <c r="E17" s="18"/>
      <c r="F17" s="236"/>
      <c r="G17" s="21"/>
      <c r="I17" s="92"/>
    </row>
    <row r="18" spans="1:7" ht="15" hidden="1">
      <c r="A18" s="8" t="s">
        <v>44</v>
      </c>
      <c r="D18" s="144"/>
      <c r="F18" s="144"/>
      <c r="G18" s="32"/>
    </row>
    <row r="19" spans="1:8" ht="15" hidden="1">
      <c r="A19" s="121" t="s">
        <v>93</v>
      </c>
      <c r="B19" s="202">
        <v>13</v>
      </c>
      <c r="C19" s="202">
        <v>7</v>
      </c>
      <c r="D19" s="144"/>
      <c r="E19" s="93"/>
      <c r="F19" s="144"/>
      <c r="G19" s="32"/>
      <c r="H19" s="14"/>
    </row>
    <row r="20" spans="1:8" ht="15">
      <c r="A20" s="8" t="s">
        <v>31</v>
      </c>
      <c r="B20" s="19">
        <v>15</v>
      </c>
      <c r="C20" s="19">
        <v>10</v>
      </c>
      <c r="D20" s="225">
        <v>2</v>
      </c>
      <c r="F20" s="225">
        <v>6</v>
      </c>
      <c r="G20" s="32"/>
      <c r="H20" s="14"/>
    </row>
    <row r="21" spans="1:8" ht="15" hidden="1">
      <c r="A21" s="8" t="s">
        <v>44</v>
      </c>
      <c r="D21" s="225"/>
      <c r="F21" s="225"/>
      <c r="G21" s="32"/>
      <c r="H21" s="14"/>
    </row>
    <row r="22" spans="1:8" ht="15">
      <c r="A22" s="8" t="s">
        <v>44</v>
      </c>
      <c r="D22" s="225"/>
      <c r="F22" s="225"/>
      <c r="G22" s="32"/>
      <c r="H22" s="14"/>
    </row>
    <row r="23" spans="1:8" ht="15">
      <c r="A23" s="8" t="s">
        <v>79</v>
      </c>
      <c r="B23" s="19">
        <v>13</v>
      </c>
      <c r="C23" s="19">
        <v>12</v>
      </c>
      <c r="D23" s="225">
        <v>4</v>
      </c>
      <c r="F23" s="225">
        <v>5</v>
      </c>
      <c r="G23" s="32"/>
      <c r="H23" s="14"/>
    </row>
    <row r="24" spans="1:7" ht="15">
      <c r="A24" s="8" t="s">
        <v>168</v>
      </c>
      <c r="B24" s="19">
        <v>13</v>
      </c>
      <c r="C24" s="19">
        <v>11</v>
      </c>
      <c r="D24" s="225">
        <v>110</v>
      </c>
      <c r="F24" s="225">
        <v>110</v>
      </c>
      <c r="G24" s="32">
        <v>0</v>
      </c>
    </row>
    <row r="25" spans="1:7" ht="15">
      <c r="A25" s="2" t="s">
        <v>0</v>
      </c>
      <c r="D25" s="228">
        <f>SUM(D20:D24)</f>
        <v>116</v>
      </c>
      <c r="F25" s="228">
        <f>SUM(F18:F24)</f>
        <v>121</v>
      </c>
      <c r="G25" s="33">
        <f>SUM(G24:G24)</f>
        <v>0</v>
      </c>
    </row>
    <row r="26" spans="1:6" ht="15">
      <c r="A26" s="2"/>
      <c r="D26" s="24"/>
      <c r="F26" s="24"/>
    </row>
    <row r="27" spans="1:7" ht="15.75" thickBot="1">
      <c r="A27" s="36" t="s">
        <v>8</v>
      </c>
      <c r="B27" s="143"/>
      <c r="C27" s="143"/>
      <c r="D27" s="244">
        <f>D15+D25</f>
        <v>1862</v>
      </c>
      <c r="E27" s="18"/>
      <c r="F27" s="244">
        <f>F15+F25</f>
        <v>2328</v>
      </c>
      <c r="G27" s="34" t="e">
        <f>G25+#REF!</f>
        <v>#REF!</v>
      </c>
    </row>
    <row r="28" spans="1:7" ht="15.75" thickTop="1">
      <c r="A28" s="36"/>
      <c r="B28" s="143"/>
      <c r="C28" s="143"/>
      <c r="D28" s="195"/>
      <c r="E28" s="18"/>
      <c r="F28" s="195"/>
      <c r="G28" s="112"/>
    </row>
    <row r="29" spans="1:6" ht="15">
      <c r="A29" s="8"/>
      <c r="D29" s="24"/>
      <c r="F29" s="24"/>
    </row>
    <row r="30" spans="1:7" s="14" customFormat="1" ht="15">
      <c r="A30" s="36" t="s">
        <v>6</v>
      </c>
      <c r="B30" s="12"/>
      <c r="C30" s="12"/>
      <c r="D30" s="237"/>
      <c r="E30" s="13"/>
      <c r="F30" s="237"/>
      <c r="G30" s="12"/>
    </row>
    <row r="31" spans="1:8" ht="11.25" customHeight="1">
      <c r="A31" s="15"/>
      <c r="B31" s="16"/>
      <c r="C31" s="16"/>
      <c r="D31" s="235"/>
      <c r="E31" s="17"/>
      <c r="F31" s="235"/>
      <c r="G31" s="23"/>
      <c r="H31" s="23"/>
    </row>
    <row r="32" spans="1:7" ht="18" customHeight="1">
      <c r="A32" s="2" t="s">
        <v>1</v>
      </c>
      <c r="B32" s="19">
        <v>16</v>
      </c>
      <c r="D32" s="236"/>
      <c r="E32" s="18"/>
      <c r="F32" s="236"/>
      <c r="G32" s="21"/>
    </row>
    <row r="33" spans="1:7" ht="15">
      <c r="A33" s="8" t="s">
        <v>36</v>
      </c>
      <c r="D33" s="225">
        <v>650</v>
      </c>
      <c r="F33" s="225">
        <v>650</v>
      </c>
      <c r="G33" s="32">
        <v>0</v>
      </c>
    </row>
    <row r="34" spans="1:7" ht="15">
      <c r="A34" s="8" t="s">
        <v>61</v>
      </c>
      <c r="D34" s="225">
        <v>347</v>
      </c>
      <c r="F34" s="225">
        <v>240</v>
      </c>
      <c r="G34" s="32"/>
    </row>
    <row r="35" spans="1:7" ht="15">
      <c r="A35" s="8" t="s">
        <v>45</v>
      </c>
      <c r="D35" s="223"/>
      <c r="E35" s="224"/>
      <c r="F35" s="223">
        <v>-135</v>
      </c>
      <c r="G35" s="32"/>
    </row>
    <row r="36" spans="1:7" ht="16.5" customHeight="1">
      <c r="A36" s="8" t="s">
        <v>106</v>
      </c>
      <c r="D36" s="223">
        <v>-69</v>
      </c>
      <c r="E36" s="224"/>
      <c r="F36" s="223">
        <v>1206</v>
      </c>
      <c r="G36" s="32">
        <v>0</v>
      </c>
    </row>
    <row r="37" spans="1:7" ht="15">
      <c r="A37" s="2" t="s">
        <v>40</v>
      </c>
      <c r="B37" s="143"/>
      <c r="C37" s="203">
        <v>13</v>
      </c>
      <c r="D37" s="228">
        <f>SUM(D33:D36)</f>
        <v>928</v>
      </c>
      <c r="E37" s="88"/>
      <c r="F37" s="228">
        <f>SUM(F33:F36)</f>
        <v>1961</v>
      </c>
      <c r="G37" s="22">
        <f>SUM(G33:G36)</f>
        <v>0</v>
      </c>
    </row>
    <row r="38" spans="1:6" ht="15">
      <c r="A38" s="8"/>
      <c r="D38" s="24"/>
      <c r="F38" s="24"/>
    </row>
    <row r="39" spans="1:8" ht="14.25" customHeight="1" hidden="1">
      <c r="A39" s="125" t="s">
        <v>108</v>
      </c>
      <c r="B39" s="206"/>
      <c r="C39" s="20"/>
      <c r="D39" s="238"/>
      <c r="E39" s="127"/>
      <c r="F39" s="238"/>
      <c r="G39" s="24"/>
      <c r="H39" s="24"/>
    </row>
    <row r="40" spans="1:8" ht="15" hidden="1">
      <c r="A40" s="9" t="s">
        <v>46</v>
      </c>
      <c r="B40" s="206">
        <v>17</v>
      </c>
      <c r="C40" s="20">
        <v>8</v>
      </c>
      <c r="D40" s="144"/>
      <c r="E40" s="127"/>
      <c r="F40" s="144"/>
      <c r="G40" s="32"/>
      <c r="H40" s="32">
        <v>0</v>
      </c>
    </row>
    <row r="41" spans="1:8" ht="15" hidden="1">
      <c r="A41" s="2" t="s">
        <v>0</v>
      </c>
      <c r="B41" s="207"/>
      <c r="C41" s="18"/>
      <c r="D41" s="246" t="s">
        <v>75</v>
      </c>
      <c r="E41" s="208"/>
      <c r="F41" s="246" t="s">
        <v>75</v>
      </c>
      <c r="G41" s="21"/>
      <c r="H41" s="22">
        <f>SUM(H40:H40)</f>
        <v>0</v>
      </c>
    </row>
    <row r="42" spans="1:6" ht="15" hidden="1">
      <c r="A42" s="2"/>
      <c r="D42" s="24"/>
      <c r="F42" s="24"/>
    </row>
    <row r="43" spans="1:6" ht="17.25" customHeight="1">
      <c r="A43" s="2" t="s">
        <v>32</v>
      </c>
      <c r="B43" s="145"/>
      <c r="C43" s="145"/>
      <c r="D43" s="225"/>
      <c r="E43" s="25"/>
      <c r="F43" s="225"/>
    </row>
    <row r="44" spans="1:8" ht="18" customHeight="1">
      <c r="A44" s="9" t="s">
        <v>112</v>
      </c>
      <c r="C44" s="19">
        <v>14</v>
      </c>
      <c r="D44" s="225">
        <v>99</v>
      </c>
      <c r="E44" s="57"/>
      <c r="F44" s="225">
        <v>60</v>
      </c>
      <c r="G44" s="32">
        <v>0</v>
      </c>
      <c r="H44" s="14"/>
    </row>
    <row r="45" spans="1:8" ht="15" hidden="1">
      <c r="A45" s="9" t="s">
        <v>46</v>
      </c>
      <c r="D45" s="225"/>
      <c r="E45" s="57"/>
      <c r="F45" s="225"/>
      <c r="G45" s="32"/>
      <c r="H45" s="14"/>
    </row>
    <row r="46" spans="1:8" ht="15">
      <c r="A46" s="9" t="s">
        <v>46</v>
      </c>
      <c r="C46" s="19">
        <v>15</v>
      </c>
      <c r="D46" s="225"/>
      <c r="E46" s="57"/>
      <c r="F46" s="225">
        <v>2</v>
      </c>
      <c r="G46" s="32"/>
      <c r="H46" s="14"/>
    </row>
    <row r="47" spans="1:8" ht="15">
      <c r="A47" s="9" t="s">
        <v>94</v>
      </c>
      <c r="B47" s="11">
        <v>23</v>
      </c>
      <c r="C47" s="11">
        <v>16</v>
      </c>
      <c r="D47" s="225">
        <v>1</v>
      </c>
      <c r="E47" s="57"/>
      <c r="F47" s="225">
        <v>1</v>
      </c>
      <c r="G47" s="40">
        <v>0</v>
      </c>
      <c r="H47" s="24"/>
    </row>
    <row r="48" spans="1:8" ht="15">
      <c r="A48" s="9" t="s">
        <v>95</v>
      </c>
      <c r="B48" s="11"/>
      <c r="C48" s="11">
        <v>17</v>
      </c>
      <c r="D48" s="225">
        <v>828</v>
      </c>
      <c r="E48" s="57"/>
      <c r="F48" s="225">
        <v>295</v>
      </c>
      <c r="G48" s="40"/>
      <c r="H48" s="24"/>
    </row>
    <row r="49" spans="1:8" ht="15">
      <c r="A49" s="8" t="s">
        <v>58</v>
      </c>
      <c r="D49" s="225">
        <v>6</v>
      </c>
      <c r="F49" s="225">
        <v>9</v>
      </c>
      <c r="G49" s="32"/>
      <c r="H49" s="14"/>
    </row>
    <row r="50" spans="1:7" ht="15">
      <c r="A50" s="2" t="s">
        <v>0</v>
      </c>
      <c r="B50" s="143"/>
      <c r="C50" s="143"/>
      <c r="D50" s="228">
        <f>SUM(D44:D49)</f>
        <v>934</v>
      </c>
      <c r="E50" s="88"/>
      <c r="F50" s="228">
        <f>SUM(F44:F49)</f>
        <v>367</v>
      </c>
      <c r="G50" s="22">
        <f>SUM(G44:G47)</f>
        <v>0</v>
      </c>
    </row>
    <row r="51" spans="1:6" ht="15">
      <c r="A51" s="8"/>
      <c r="D51" s="24"/>
      <c r="F51" s="24"/>
    </row>
    <row r="52" spans="1:7" ht="15">
      <c r="A52" s="36" t="s">
        <v>9</v>
      </c>
      <c r="D52" s="242">
        <f>D50+D40</f>
        <v>934</v>
      </c>
      <c r="E52" s="127"/>
      <c r="F52" s="242">
        <f>F50+F40</f>
        <v>367</v>
      </c>
      <c r="G52" s="39" t="e">
        <f>G50+#REF!+#REF!</f>
        <v>#REF!</v>
      </c>
    </row>
    <row r="53" spans="1:6" ht="15">
      <c r="A53" s="8"/>
      <c r="D53" s="24"/>
      <c r="F53" s="24"/>
    </row>
    <row r="54" spans="1:7" ht="15.75" thickBot="1">
      <c r="A54" s="36" t="s">
        <v>7</v>
      </c>
      <c r="B54" s="143"/>
      <c r="C54" s="143"/>
      <c r="D54" s="244">
        <f>D52+D37</f>
        <v>1862</v>
      </c>
      <c r="E54" s="18"/>
      <c r="F54" s="244">
        <f>F52+F37</f>
        <v>2328</v>
      </c>
      <c r="G54" s="34" t="e">
        <f>G52+G37</f>
        <v>#REF!</v>
      </c>
    </row>
    <row r="55" spans="1:7" ht="15.75" thickTop="1">
      <c r="A55" s="36"/>
      <c r="B55" s="143"/>
      <c r="C55" s="143"/>
      <c r="D55" s="21"/>
      <c r="E55" s="88"/>
      <c r="F55" s="21"/>
      <c r="G55" s="112"/>
    </row>
    <row r="56" spans="1:4" ht="15">
      <c r="A56" s="122" t="s">
        <v>182</v>
      </c>
      <c r="D56" s="24"/>
    </row>
    <row r="57" spans="1:4" ht="15">
      <c r="A57" s="122"/>
      <c r="D57" s="24"/>
    </row>
    <row r="58" spans="1:4" ht="15">
      <c r="A58" s="124" t="s">
        <v>183</v>
      </c>
      <c r="D58" s="24"/>
    </row>
    <row r="59" spans="4:10" ht="15" customHeight="1">
      <c r="D59" s="289"/>
      <c r="E59" s="289"/>
      <c r="F59" s="289"/>
      <c r="G59" s="289"/>
      <c r="H59" s="289"/>
      <c r="I59" s="289"/>
      <c r="J59" s="289"/>
    </row>
    <row r="60" spans="1:10" ht="15">
      <c r="A60" s="3"/>
      <c r="D60" s="239"/>
      <c r="E60" s="212"/>
      <c r="F60" s="212"/>
      <c r="G60" s="213"/>
      <c r="H60" s="213"/>
      <c r="I60" s="213"/>
      <c r="J60" s="213"/>
    </row>
    <row r="61" spans="1:10" ht="15">
      <c r="A61" s="38" t="s">
        <v>4</v>
      </c>
      <c r="D61" s="239"/>
      <c r="E61" s="212"/>
      <c r="F61" s="212"/>
      <c r="G61" s="213"/>
      <c r="H61" s="213"/>
      <c r="I61" s="213"/>
      <c r="J61" s="213"/>
    </row>
    <row r="62" spans="1:10" ht="15.75" customHeight="1">
      <c r="A62" s="38" t="s">
        <v>33</v>
      </c>
      <c r="D62" s="289"/>
      <c r="E62" s="289"/>
      <c r="F62" s="289"/>
      <c r="G62" s="289"/>
      <c r="H62" s="289"/>
      <c r="I62" s="289"/>
      <c r="J62" s="289"/>
    </row>
    <row r="63" spans="1:10" ht="15">
      <c r="A63" s="38"/>
      <c r="D63" s="240"/>
      <c r="E63" s="215"/>
      <c r="F63" s="215"/>
      <c r="G63" s="216"/>
      <c r="H63" s="216"/>
      <c r="I63" s="216"/>
      <c r="J63" s="216"/>
    </row>
    <row r="64" spans="1:10" ht="15">
      <c r="A64" s="38" t="s">
        <v>34</v>
      </c>
      <c r="D64" s="289"/>
      <c r="E64" s="289"/>
      <c r="F64" s="289"/>
      <c r="G64" s="289"/>
      <c r="H64" s="289"/>
      <c r="I64" s="289"/>
      <c r="J64" s="289"/>
    </row>
    <row r="65" spans="1:10" ht="15">
      <c r="A65" s="89" t="s">
        <v>123</v>
      </c>
      <c r="D65" s="217"/>
      <c r="E65" s="218"/>
      <c r="F65" s="215"/>
      <c r="G65" s="216"/>
      <c r="H65" s="216"/>
      <c r="I65" s="216"/>
      <c r="J65" s="216"/>
    </row>
    <row r="66" spans="4:10" ht="15" customHeight="1">
      <c r="D66" s="289"/>
      <c r="E66" s="289"/>
      <c r="F66" s="289"/>
      <c r="G66" s="289"/>
      <c r="H66" s="289"/>
      <c r="I66" s="289"/>
      <c r="J66" s="289"/>
    </row>
    <row r="67" spans="4:10" ht="15">
      <c r="D67" s="291"/>
      <c r="E67" s="291"/>
      <c r="F67" s="291"/>
      <c r="G67" s="219"/>
      <c r="H67" s="220"/>
      <c r="I67" s="220"/>
      <c r="J67" s="220"/>
    </row>
    <row r="68" spans="4:10" ht="15">
      <c r="D68" s="240"/>
      <c r="E68" s="210"/>
      <c r="F68" s="215"/>
      <c r="G68" s="216"/>
      <c r="H68" s="216"/>
      <c r="I68" s="216"/>
      <c r="J68" s="216"/>
    </row>
    <row r="69" spans="4:10" ht="15">
      <c r="D69" s="289"/>
      <c r="E69" s="290"/>
      <c r="F69" s="290"/>
      <c r="G69" s="290"/>
      <c r="H69" s="290"/>
      <c r="I69" s="290"/>
      <c r="J69" s="290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  <row r="245" ht="15">
      <c r="D245" s="24"/>
    </row>
    <row r="246" ht="15">
      <c r="D246" s="24"/>
    </row>
    <row r="247" ht="15">
      <c r="D247" s="24"/>
    </row>
    <row r="248" ht="15">
      <c r="D248" s="24"/>
    </row>
    <row r="249" ht="15">
      <c r="D249" s="24"/>
    </row>
  </sheetData>
  <sheetProtection/>
  <mergeCells count="6">
    <mergeCell ref="D59:J59"/>
    <mergeCell ref="D69:J69"/>
    <mergeCell ref="D67:F67"/>
    <mergeCell ref="D66:J66"/>
    <mergeCell ref="D64:J64"/>
    <mergeCell ref="D62:J62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  <ignoredErrors>
    <ignoredError sqref="D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198" customWidth="1"/>
    <col min="7" max="16384" width="9.140625" style="62" customWidth="1"/>
  </cols>
  <sheetData>
    <row r="1" spans="1:5" ht="18.75">
      <c r="A1" s="113" t="s">
        <v>35</v>
      </c>
      <c r="B1" s="113"/>
      <c r="C1" s="113"/>
      <c r="D1" s="113"/>
      <c r="E1" s="2"/>
    </row>
    <row r="2" spans="1:6" s="7" customFormat="1" ht="18.75">
      <c r="A2" s="295" t="s">
        <v>86</v>
      </c>
      <c r="B2" s="295"/>
      <c r="C2" s="296"/>
      <c r="D2" s="296"/>
      <c r="F2" s="199"/>
    </row>
    <row r="3" spans="1:6" s="5" customFormat="1" ht="15.75" customHeight="1">
      <c r="A3" s="8" t="s">
        <v>186</v>
      </c>
      <c r="B3" s="119"/>
      <c r="C3" s="90"/>
      <c r="D3" s="91"/>
      <c r="F3" s="200"/>
    </row>
    <row r="4" spans="1:6" s="5" customFormat="1" ht="15.75" customHeight="1">
      <c r="A4" s="8"/>
      <c r="B4" s="119"/>
      <c r="C4" s="90"/>
      <c r="D4" s="91"/>
      <c r="F4" s="200"/>
    </row>
    <row r="5" spans="1:6" s="5" customFormat="1" ht="15" customHeight="1">
      <c r="A5" s="297" t="s">
        <v>3</v>
      </c>
      <c r="B5" s="298"/>
      <c r="C5" s="13"/>
      <c r="D5" s="292" t="s">
        <v>171</v>
      </c>
      <c r="F5" s="299" t="s">
        <v>121</v>
      </c>
    </row>
    <row r="6" spans="1:6" s="5" customFormat="1" ht="18.75" customHeight="1">
      <c r="A6" s="298"/>
      <c r="B6" s="298"/>
      <c r="C6" s="17"/>
      <c r="D6" s="293"/>
      <c r="F6" s="300"/>
    </row>
    <row r="7" spans="1:6" s="5" customFormat="1" ht="22.5" customHeight="1">
      <c r="A7" s="94"/>
      <c r="B7" s="120"/>
      <c r="C7" s="17"/>
      <c r="D7" s="201"/>
      <c r="F7" s="225"/>
    </row>
    <row r="8" spans="1:6" s="5" customFormat="1" ht="15">
      <c r="A8" s="197" t="s">
        <v>99</v>
      </c>
      <c r="B8" s="18"/>
      <c r="C8" s="18"/>
      <c r="D8" s="225">
        <v>54</v>
      </c>
      <c r="F8" s="225">
        <v>54</v>
      </c>
    </row>
    <row r="9" spans="1:6" s="5" customFormat="1" ht="18" customHeight="1" hidden="1">
      <c r="A9" s="121" t="s">
        <v>100</v>
      </c>
      <c r="B9" s="20"/>
      <c r="C9" s="18"/>
      <c r="D9" s="225"/>
      <c r="F9" s="225"/>
    </row>
    <row r="10" spans="1:6" s="5" customFormat="1" ht="15" customHeight="1" hidden="1">
      <c r="A10" s="121" t="s">
        <v>118</v>
      </c>
      <c r="B10" s="20"/>
      <c r="C10" s="18"/>
      <c r="D10" s="251"/>
      <c r="F10" s="251"/>
    </row>
    <row r="11" spans="1:6" s="5" customFormat="1" ht="15" customHeight="1" hidden="1">
      <c r="A11" s="121" t="s">
        <v>119</v>
      </c>
      <c r="B11" s="20"/>
      <c r="C11" s="18"/>
      <c r="D11" s="226"/>
      <c r="F11" s="226"/>
    </row>
    <row r="12" spans="1:6" s="5" customFormat="1" ht="15" hidden="1">
      <c r="A12" s="121" t="s">
        <v>120</v>
      </c>
      <c r="B12" s="20"/>
      <c r="C12" s="18"/>
      <c r="D12" s="226"/>
      <c r="F12" s="226"/>
    </row>
    <row r="13" spans="1:6" s="5" customFormat="1" ht="15">
      <c r="A13" s="121" t="s">
        <v>100</v>
      </c>
      <c r="B13" s="20"/>
      <c r="C13" s="18"/>
      <c r="D13" s="226">
        <v>426</v>
      </c>
      <c r="F13" s="226">
        <v>1930</v>
      </c>
    </row>
    <row r="14" spans="1:6" s="5" customFormat="1" ht="15" customHeight="1">
      <c r="A14" s="121" t="s">
        <v>167</v>
      </c>
      <c r="B14" s="273"/>
      <c r="C14" s="274"/>
      <c r="D14" s="226">
        <v>10</v>
      </c>
      <c r="E14" s="275"/>
      <c r="F14" s="226">
        <v>58</v>
      </c>
    </row>
    <row r="15" spans="1:6" s="5" customFormat="1" ht="15">
      <c r="A15" s="121"/>
      <c r="B15" s="20"/>
      <c r="C15" s="18"/>
      <c r="D15" s="266">
        <f>SUM(D8:D14)</f>
        <v>490</v>
      </c>
      <c r="E15" s="123"/>
      <c r="F15" s="266">
        <f>SUM(F8:F14)</f>
        <v>2042</v>
      </c>
    </row>
    <row r="16" spans="1:6" s="5" customFormat="1" ht="15">
      <c r="A16" s="121"/>
      <c r="B16" s="20"/>
      <c r="C16" s="18"/>
      <c r="D16" s="226"/>
      <c r="F16" s="226"/>
    </row>
    <row r="17" spans="1:6" s="5" customFormat="1" ht="15">
      <c r="A17" s="8" t="s">
        <v>80</v>
      </c>
      <c r="B17" s="20">
        <v>5</v>
      </c>
      <c r="C17" s="20"/>
      <c r="D17" s="226">
        <v>-2</v>
      </c>
      <c r="F17" s="226">
        <v>-3</v>
      </c>
    </row>
    <row r="18" spans="1:6" s="5" customFormat="1" ht="15">
      <c r="A18" s="8" t="s">
        <v>11</v>
      </c>
      <c r="B18" s="20">
        <v>6</v>
      </c>
      <c r="C18" s="20"/>
      <c r="D18" s="226">
        <v>-56</v>
      </c>
      <c r="F18" s="226">
        <v>-83</v>
      </c>
    </row>
    <row r="19" spans="1:6" s="5" customFormat="1" ht="15">
      <c r="A19" s="8" t="s">
        <v>81</v>
      </c>
      <c r="B19" s="20"/>
      <c r="C19" s="20"/>
      <c r="D19" s="226"/>
      <c r="F19" s="226">
        <v>-2</v>
      </c>
    </row>
    <row r="20" spans="1:6" s="5" customFormat="1" ht="15">
      <c r="A20" s="8" t="s">
        <v>51</v>
      </c>
      <c r="B20" s="20">
        <v>7</v>
      </c>
      <c r="C20" s="20"/>
      <c r="D20" s="226">
        <v>-7</v>
      </c>
      <c r="F20" s="226">
        <v>-7</v>
      </c>
    </row>
    <row r="21" spans="1:6" s="5" customFormat="1" ht="15">
      <c r="A21" s="8" t="s">
        <v>84</v>
      </c>
      <c r="B21" s="20"/>
      <c r="C21" s="20"/>
      <c r="D21" s="226">
        <v>-7</v>
      </c>
      <c r="F21" s="226">
        <v>-3</v>
      </c>
    </row>
    <row r="22" spans="1:6" s="5" customFormat="1" ht="15">
      <c r="A22" s="8" t="s">
        <v>165</v>
      </c>
      <c r="B22" s="20"/>
      <c r="C22" s="20"/>
      <c r="D22" s="226">
        <v>-486</v>
      </c>
      <c r="F22" s="226">
        <v>-735</v>
      </c>
    </row>
    <row r="23" spans="1:6" s="5" customFormat="1" ht="15" hidden="1">
      <c r="A23" s="8" t="s">
        <v>101</v>
      </c>
      <c r="B23" s="20"/>
      <c r="C23" s="20"/>
      <c r="D23" s="226"/>
      <c r="F23" s="226"/>
    </row>
    <row r="24" spans="1:6" s="5" customFormat="1" ht="15" hidden="1">
      <c r="A24" s="8"/>
      <c r="B24" s="20"/>
      <c r="C24" s="20"/>
      <c r="D24" s="227"/>
      <c r="F24" s="227"/>
    </row>
    <row r="25" spans="1:6" s="5" customFormat="1" ht="15">
      <c r="A25" s="8"/>
      <c r="B25" s="20"/>
      <c r="C25" s="20"/>
      <c r="D25" s="267">
        <f>SUM(D17:D22)</f>
        <v>-558</v>
      </c>
      <c r="E25" s="268"/>
      <c r="F25" s="267">
        <f>SUM(F17:F22)</f>
        <v>-833</v>
      </c>
    </row>
    <row r="26" spans="1:6" s="5" customFormat="1" ht="15">
      <c r="A26" s="8"/>
      <c r="B26" s="20"/>
      <c r="C26" s="20"/>
      <c r="D26" s="227"/>
      <c r="F26" s="227"/>
    </row>
    <row r="27" spans="1:6" s="5" customFormat="1" ht="15">
      <c r="A27" s="8" t="s">
        <v>101</v>
      </c>
      <c r="B27" s="20"/>
      <c r="C27" s="20"/>
      <c r="D27" s="269">
        <v>-1</v>
      </c>
      <c r="F27" s="269">
        <v>-3</v>
      </c>
    </row>
    <row r="28" spans="1:6" s="5" customFormat="1" ht="15">
      <c r="A28" s="8"/>
      <c r="B28" s="20"/>
      <c r="C28" s="20"/>
      <c r="D28" s="227"/>
      <c r="F28" s="227"/>
    </row>
    <row r="29" spans="1:6" s="5" customFormat="1" ht="15">
      <c r="A29" s="2" t="s">
        <v>56</v>
      </c>
      <c r="B29" s="18"/>
      <c r="C29" s="18"/>
      <c r="D29" s="228">
        <f>D15+D25+D27</f>
        <v>-69</v>
      </c>
      <c r="F29" s="228">
        <f>F15+F25+F27</f>
        <v>1206</v>
      </c>
    </row>
    <row r="30" spans="2:6" s="5" customFormat="1" ht="15">
      <c r="B30" s="20"/>
      <c r="C30" s="20"/>
      <c r="D30" s="227"/>
      <c r="F30" s="227"/>
    </row>
    <row r="31" spans="2:6" s="5" customFormat="1" ht="15" hidden="1">
      <c r="B31" s="20"/>
      <c r="C31" s="20"/>
      <c r="D31" s="227"/>
      <c r="F31" s="227"/>
    </row>
    <row r="32" spans="1:6" s="5" customFormat="1" ht="15">
      <c r="A32" s="123" t="s">
        <v>57</v>
      </c>
      <c r="B32" s="18"/>
      <c r="C32" s="18"/>
      <c r="D32" s="228">
        <f>D29</f>
        <v>-69</v>
      </c>
      <c r="F32" s="228">
        <f>F29</f>
        <v>1206</v>
      </c>
    </row>
    <row r="33" spans="2:6" s="5" customFormat="1" ht="15">
      <c r="B33" s="20"/>
      <c r="C33" s="20"/>
      <c r="D33" s="225"/>
      <c r="F33" s="225"/>
    </row>
    <row r="34" spans="1:6" ht="28.5" customHeight="1" hidden="1">
      <c r="A34" s="194" t="s">
        <v>87</v>
      </c>
      <c r="B34" s="20"/>
      <c r="C34" s="20"/>
      <c r="D34" s="227">
        <v>0</v>
      </c>
      <c r="E34" s="5"/>
      <c r="F34" s="227">
        <v>0</v>
      </c>
    </row>
    <row r="35" spans="1:6" ht="15" customHeight="1" hidden="1">
      <c r="A35" s="5"/>
      <c r="B35" s="20"/>
      <c r="C35" s="20"/>
      <c r="D35" s="227"/>
      <c r="F35" s="227"/>
    </row>
    <row r="36" spans="1:6" ht="19.5" customHeight="1">
      <c r="A36" s="194" t="s">
        <v>88</v>
      </c>
      <c r="B36" s="20"/>
      <c r="C36" s="20"/>
      <c r="D36" s="229">
        <f>D29</f>
        <v>-69</v>
      </c>
      <c r="E36" s="5"/>
      <c r="F36" s="229">
        <f>F29</f>
        <v>1206</v>
      </c>
    </row>
    <row r="37" spans="1:6" ht="15" hidden="1">
      <c r="A37" s="124" t="s">
        <v>102</v>
      </c>
      <c r="B37" s="20"/>
      <c r="C37" s="20"/>
      <c r="D37" s="227"/>
      <c r="F37" s="227"/>
    </row>
    <row r="38" spans="1:6" ht="15" hidden="1">
      <c r="A38" s="124" t="s">
        <v>113</v>
      </c>
      <c r="B38" s="20">
        <v>7</v>
      </c>
      <c r="C38" s="20"/>
      <c r="D38" s="230"/>
      <c r="E38" s="231"/>
      <c r="F38" s="230"/>
    </row>
    <row r="39" spans="1:4" ht="15">
      <c r="A39" s="124"/>
      <c r="B39" s="20"/>
      <c r="C39" s="20"/>
      <c r="D39" s="95"/>
    </row>
    <row r="40" spans="1:4" ht="15">
      <c r="A40" s="124"/>
      <c r="B40" s="20"/>
      <c r="C40" s="20"/>
      <c r="D40" s="95"/>
    </row>
    <row r="41" spans="1:4" ht="15">
      <c r="A41" s="124"/>
      <c r="B41" s="20"/>
      <c r="C41" s="20"/>
      <c r="D41" s="95"/>
    </row>
    <row r="42" spans="1:5" s="5" customFormat="1" ht="15">
      <c r="A42" s="122" t="s">
        <v>182</v>
      </c>
      <c r="B42" s="19"/>
      <c r="C42" s="19"/>
      <c r="D42" s="20"/>
      <c r="E42" s="20"/>
    </row>
    <row r="43" spans="1:5" s="5" customFormat="1" ht="15">
      <c r="A43" s="124" t="s">
        <v>183</v>
      </c>
      <c r="B43" s="19"/>
      <c r="C43" s="19"/>
      <c r="D43" s="20"/>
      <c r="E43" s="20"/>
    </row>
    <row r="44" spans="1:5" s="5" customFormat="1" ht="15">
      <c r="A44" s="124"/>
      <c r="B44" s="19"/>
      <c r="C44" s="19"/>
      <c r="D44" s="20"/>
      <c r="E44" s="20"/>
    </row>
    <row r="45" spans="2:8" ht="15" customHeight="1">
      <c r="B45" s="289"/>
      <c r="C45" s="289"/>
      <c r="D45" s="289"/>
      <c r="E45" s="289"/>
      <c r="F45" s="289"/>
      <c r="G45" s="289"/>
      <c r="H45" s="289"/>
    </row>
    <row r="46" spans="1:8" ht="15">
      <c r="A46" s="26"/>
      <c r="B46" s="211"/>
      <c r="C46" s="212"/>
      <c r="D46" s="212"/>
      <c r="E46" s="213"/>
      <c r="F46" s="213"/>
      <c r="G46" s="213"/>
      <c r="H46" s="213"/>
    </row>
    <row r="47" spans="1:8" ht="15">
      <c r="A47" s="38" t="s">
        <v>4</v>
      </c>
      <c r="B47" s="211"/>
      <c r="C47" s="212"/>
      <c r="D47" s="212"/>
      <c r="E47" s="213"/>
      <c r="F47" s="213"/>
      <c r="G47" s="213"/>
      <c r="H47" s="213"/>
    </row>
    <row r="48" spans="1:8" ht="15" customHeight="1">
      <c r="A48" s="38" t="s">
        <v>33</v>
      </c>
      <c r="B48" s="289"/>
      <c r="C48" s="289"/>
      <c r="D48" s="289"/>
      <c r="E48" s="289"/>
      <c r="F48" s="289"/>
      <c r="G48" s="289"/>
      <c r="H48" s="289"/>
    </row>
    <row r="49" spans="1:8" ht="15">
      <c r="A49" s="38"/>
      <c r="B49" s="214"/>
      <c r="C49" s="215"/>
      <c r="D49" s="215"/>
      <c r="E49" s="216"/>
      <c r="F49" s="216"/>
      <c r="G49" s="216"/>
      <c r="H49" s="216"/>
    </row>
    <row r="50" spans="1:8" ht="15" customHeight="1">
      <c r="A50" s="38" t="s">
        <v>34</v>
      </c>
      <c r="B50" s="289"/>
      <c r="C50" s="289"/>
      <c r="D50" s="289"/>
      <c r="E50" s="289"/>
      <c r="F50" s="289"/>
      <c r="G50" s="289"/>
      <c r="H50" s="289"/>
    </row>
    <row r="51" spans="1:8" ht="15">
      <c r="A51" s="89" t="s">
        <v>123</v>
      </c>
      <c r="B51" s="217"/>
      <c r="C51" s="218"/>
      <c r="D51" s="215"/>
      <c r="E51" s="216"/>
      <c r="F51" s="216"/>
      <c r="G51" s="216"/>
      <c r="H51" s="216"/>
    </row>
    <row r="52" spans="2:8" ht="12.75">
      <c r="B52" s="209"/>
      <c r="C52" s="210"/>
      <c r="D52" s="215"/>
      <c r="E52" s="216"/>
      <c r="F52" s="216"/>
      <c r="G52" s="216"/>
      <c r="H52" s="216"/>
    </row>
    <row r="53" spans="2:8" ht="12.75" customHeight="1">
      <c r="B53" s="289"/>
      <c r="C53" s="289"/>
      <c r="D53" s="289"/>
      <c r="E53" s="289"/>
      <c r="F53" s="289"/>
      <c r="G53" s="289"/>
      <c r="H53" s="289"/>
    </row>
    <row r="54" spans="2:8" ht="12.75">
      <c r="B54" s="291"/>
      <c r="C54" s="291"/>
      <c r="D54" s="291"/>
      <c r="E54" s="219"/>
      <c r="F54" s="220"/>
      <c r="G54" s="220"/>
      <c r="H54" s="220"/>
    </row>
    <row r="55" spans="2:8" ht="12.75">
      <c r="B55" s="209"/>
      <c r="C55" s="210"/>
      <c r="D55" s="215"/>
      <c r="E55" s="216"/>
      <c r="F55" s="216"/>
      <c r="G55" s="216"/>
      <c r="H55" s="216"/>
    </row>
    <row r="56" spans="2:8" ht="12.75">
      <c r="B56" s="289"/>
      <c r="C56" s="290"/>
      <c r="D56" s="290"/>
      <c r="E56" s="290"/>
      <c r="F56" s="290"/>
      <c r="G56" s="290"/>
      <c r="H56" s="290"/>
    </row>
    <row r="57" spans="2:8" ht="12.75">
      <c r="B57" s="291"/>
      <c r="C57" s="294"/>
      <c r="D57" s="294"/>
      <c r="E57" s="219"/>
      <c r="F57" s="220"/>
      <c r="G57" s="220"/>
      <c r="H57" s="220"/>
    </row>
    <row r="58" spans="2:8" ht="15">
      <c r="B58" s="20"/>
      <c r="C58" s="20"/>
      <c r="D58" s="5"/>
      <c r="E58" s="5"/>
      <c r="F58" s="5"/>
      <c r="G58" s="5"/>
      <c r="H58" s="5"/>
    </row>
  </sheetData>
  <sheetProtection/>
  <mergeCells count="11">
    <mergeCell ref="A2:D2"/>
    <mergeCell ref="A5:B6"/>
    <mergeCell ref="F5:F6"/>
    <mergeCell ref="B45:H45"/>
    <mergeCell ref="B48:H48"/>
    <mergeCell ref="B50:H50"/>
    <mergeCell ref="D5:D6"/>
    <mergeCell ref="B53:H53"/>
    <mergeCell ref="B54:D54"/>
    <mergeCell ref="B56:H56"/>
    <mergeCell ref="B57:D57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75" sqref="A75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3.42187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13" t="str">
        <f>'Balance Sheet'!A1</f>
        <v>ТУРИН ИМОТИ АДСИЦ</v>
      </c>
      <c r="B1" s="114"/>
      <c r="C1" s="114"/>
      <c r="D1" s="114"/>
      <c r="E1" s="115"/>
      <c r="F1" s="116"/>
    </row>
    <row r="2" spans="1:7" s="68" customFormat="1" ht="18" customHeight="1">
      <c r="A2" s="295" t="s">
        <v>12</v>
      </c>
      <c r="B2" s="296"/>
      <c r="C2" s="296"/>
      <c r="D2" s="296"/>
      <c r="E2" s="296"/>
      <c r="F2" s="296"/>
      <c r="G2" s="66"/>
    </row>
    <row r="3" spans="1:7" s="68" customFormat="1" ht="15">
      <c r="A3" s="8" t="s">
        <v>188</v>
      </c>
      <c r="B3" s="58"/>
      <c r="C3" s="58"/>
      <c r="D3" s="58"/>
      <c r="E3" s="66"/>
      <c r="F3" s="58"/>
      <c r="G3" s="66"/>
    </row>
    <row r="4" spans="1:8" ht="28.5" customHeight="1">
      <c r="A4" s="297"/>
      <c r="B4" s="301"/>
      <c r="C4" s="99" t="s">
        <v>173</v>
      </c>
      <c r="D4" s="221"/>
      <c r="E4" s="99" t="s">
        <v>172</v>
      </c>
      <c r="F4" s="100"/>
      <c r="G4" s="99"/>
      <c r="H4" s="98"/>
    </row>
    <row r="5" spans="1:8" ht="23.25" customHeight="1">
      <c r="A5" s="101"/>
      <c r="B5" s="102"/>
      <c r="C5" s="103"/>
      <c r="D5" s="102"/>
      <c r="E5" s="103"/>
      <c r="F5" s="100"/>
      <c r="G5" s="103"/>
      <c r="H5" s="98"/>
    </row>
    <row r="6" spans="1:11" ht="13.5" customHeight="1">
      <c r="A6" s="104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47</v>
      </c>
      <c r="B7" s="69"/>
      <c r="C7" s="226">
        <v>65</v>
      </c>
      <c r="D7" s="69"/>
      <c r="E7" s="226">
        <v>66</v>
      </c>
      <c r="F7" s="71"/>
      <c r="G7" s="128"/>
      <c r="H7" s="67"/>
      <c r="I7" s="72"/>
      <c r="J7" s="73"/>
      <c r="K7" s="73"/>
    </row>
    <row r="8" spans="1:11" ht="13.5" customHeight="1">
      <c r="A8" s="83" t="s">
        <v>48</v>
      </c>
      <c r="B8" s="69"/>
      <c r="C8" s="226">
        <v>-59</v>
      </c>
      <c r="D8" s="69"/>
      <c r="E8" s="226">
        <v>-79</v>
      </c>
      <c r="F8" s="71"/>
      <c r="G8" s="128"/>
      <c r="H8" s="67"/>
      <c r="I8" s="72"/>
      <c r="J8" s="73"/>
      <c r="K8" s="73"/>
    </row>
    <row r="9" spans="1:14" ht="14.25" customHeight="1">
      <c r="A9" s="83" t="s">
        <v>52</v>
      </c>
      <c r="B9" s="69"/>
      <c r="C9" s="226">
        <v>-7</v>
      </c>
      <c r="D9" s="69"/>
      <c r="E9" s="226">
        <v>-6</v>
      </c>
      <c r="F9" s="129"/>
      <c r="G9" s="128"/>
      <c r="H9" s="71"/>
      <c r="I9" s="67"/>
      <c r="J9" s="72"/>
      <c r="K9" s="73"/>
      <c r="N9" s="73"/>
    </row>
    <row r="10" spans="1:11" s="148" customFormat="1" ht="13.5" customHeight="1" hidden="1">
      <c r="A10" s="83" t="s">
        <v>53</v>
      </c>
      <c r="B10" s="146"/>
      <c r="C10" s="226"/>
      <c r="D10" s="146"/>
      <c r="E10" s="226"/>
      <c r="F10" s="131"/>
      <c r="G10" s="130"/>
      <c r="H10" s="72"/>
      <c r="I10" s="147"/>
      <c r="J10" s="72"/>
      <c r="K10" s="73"/>
    </row>
    <row r="11" spans="1:11" s="148" customFormat="1" ht="13.5" customHeight="1">
      <c r="A11" s="83" t="s">
        <v>54</v>
      </c>
      <c r="B11" s="146"/>
      <c r="C11" s="226">
        <v>-134</v>
      </c>
      <c r="D11" s="146"/>
      <c r="E11" s="226">
        <v>-311</v>
      </c>
      <c r="F11" s="131"/>
      <c r="G11" s="130"/>
      <c r="H11" s="72"/>
      <c r="I11" s="147"/>
      <c r="J11" s="72"/>
      <c r="K11" s="73"/>
    </row>
    <row r="12" spans="1:11" s="148" customFormat="1" ht="13.5" customHeight="1" hidden="1">
      <c r="A12" s="83" t="s">
        <v>55</v>
      </c>
      <c r="B12" s="146"/>
      <c r="C12" s="226"/>
      <c r="D12" s="146"/>
      <c r="E12" s="226"/>
      <c r="F12" s="131"/>
      <c r="G12" s="130"/>
      <c r="H12" s="72"/>
      <c r="I12" s="147"/>
      <c r="J12" s="72"/>
      <c r="K12" s="73"/>
    </row>
    <row r="13" spans="1:11" s="148" customFormat="1" ht="15" customHeight="1" hidden="1">
      <c r="A13" s="83" t="s">
        <v>78</v>
      </c>
      <c r="B13" s="146"/>
      <c r="C13" s="226"/>
      <c r="D13" s="146"/>
      <c r="E13" s="226"/>
      <c r="F13" s="150"/>
      <c r="G13" s="149"/>
      <c r="H13" s="72"/>
      <c r="I13" s="147"/>
      <c r="J13" s="72"/>
      <c r="K13" s="73"/>
    </row>
    <row r="14" spans="1:9" ht="13.5" customHeight="1">
      <c r="A14" s="83" t="s">
        <v>78</v>
      </c>
      <c r="B14" s="69"/>
      <c r="C14" s="226"/>
      <c r="D14" s="69"/>
      <c r="E14" s="226">
        <v>-3</v>
      </c>
      <c r="F14" s="72"/>
      <c r="G14" s="128"/>
      <c r="H14" s="72"/>
      <c r="I14" s="73"/>
    </row>
    <row r="15" spans="1:9" ht="13.5" customHeight="1">
      <c r="A15" s="83" t="s">
        <v>30</v>
      </c>
      <c r="B15" s="69"/>
      <c r="C15" s="226"/>
      <c r="D15" s="69"/>
      <c r="E15" s="226"/>
      <c r="F15" s="72"/>
      <c r="G15" s="128"/>
      <c r="H15" s="72"/>
      <c r="I15" s="73"/>
    </row>
    <row r="16" spans="1:9" ht="27" customHeight="1">
      <c r="A16" s="196" t="s">
        <v>89</v>
      </c>
      <c r="B16" s="69"/>
      <c r="C16" s="228">
        <f>SUM(C7:C15)</f>
        <v>-135</v>
      </c>
      <c r="D16" s="5"/>
      <c r="E16" s="228">
        <f>SUM(E7:E15)</f>
        <v>-333</v>
      </c>
      <c r="F16" s="72"/>
      <c r="G16" s="222"/>
      <c r="H16" s="72"/>
      <c r="I16" s="73"/>
    </row>
    <row r="17" spans="1:9" ht="13.5" customHeight="1">
      <c r="A17" s="83"/>
      <c r="B17" s="69"/>
      <c r="C17" s="74"/>
      <c r="D17" s="69"/>
      <c r="F17" s="72"/>
      <c r="G17" s="74"/>
      <c r="H17" s="72"/>
      <c r="I17" s="73"/>
    </row>
    <row r="18" spans="1:9" ht="13.5" customHeight="1">
      <c r="A18" s="104" t="s">
        <v>13</v>
      </c>
      <c r="B18" s="69"/>
      <c r="C18" s="74"/>
      <c r="D18" s="69"/>
      <c r="F18" s="72"/>
      <c r="G18" s="74"/>
      <c r="H18" s="72"/>
      <c r="I18" s="73"/>
    </row>
    <row r="19" spans="1:9" s="77" customFormat="1" ht="15.75" customHeight="1">
      <c r="A19" s="83" t="s">
        <v>111</v>
      </c>
      <c r="B19" s="75"/>
      <c r="C19" s="226">
        <v>512</v>
      </c>
      <c r="D19" s="146"/>
      <c r="E19" s="226">
        <v>2315</v>
      </c>
      <c r="F19" s="129"/>
      <c r="G19" s="128"/>
      <c r="H19" s="71"/>
      <c r="I19" s="76"/>
    </row>
    <row r="20" spans="1:9" s="77" customFormat="1" ht="14.25" customHeight="1">
      <c r="A20" s="83" t="s">
        <v>110</v>
      </c>
      <c r="B20" s="75"/>
      <c r="C20" s="226">
        <v>-26</v>
      </c>
      <c r="D20" s="75"/>
      <c r="E20" s="226">
        <v>-879</v>
      </c>
      <c r="F20" s="129"/>
      <c r="G20" s="128"/>
      <c r="H20" s="71"/>
      <c r="I20" s="76"/>
    </row>
    <row r="21" spans="1:9" ht="13.5" customHeight="1" hidden="1">
      <c r="A21" s="83" t="s">
        <v>77</v>
      </c>
      <c r="B21" s="69"/>
      <c r="C21" s="226"/>
      <c r="D21" s="69"/>
      <c r="E21" s="226"/>
      <c r="F21" s="131"/>
      <c r="G21" s="130"/>
      <c r="H21" s="72"/>
      <c r="I21" s="73"/>
    </row>
    <row r="22" spans="1:10" ht="15" customHeight="1" hidden="1">
      <c r="A22" s="83" t="s">
        <v>14</v>
      </c>
      <c r="B22" s="69"/>
      <c r="C22" s="228"/>
      <c r="D22" s="69"/>
      <c r="E22" s="228"/>
      <c r="F22" s="129"/>
      <c r="G22" s="128"/>
      <c r="H22" s="72"/>
      <c r="I22" s="73"/>
      <c r="J22" s="73"/>
    </row>
    <row r="23" spans="1:9" s="77" customFormat="1" ht="15" customHeight="1" hidden="1">
      <c r="A23" s="83" t="s">
        <v>15</v>
      </c>
      <c r="B23" s="75"/>
      <c r="C23" s="226"/>
      <c r="D23" s="75"/>
      <c r="E23" s="226"/>
      <c r="F23" s="129"/>
      <c r="G23" s="128"/>
      <c r="H23" s="71"/>
      <c r="I23" s="76"/>
    </row>
    <row r="24" spans="1:7" ht="15" customHeight="1" hidden="1">
      <c r="A24" s="77"/>
      <c r="C24" s="228"/>
      <c r="E24" s="228"/>
      <c r="F24" s="133"/>
      <c r="G24" s="130"/>
    </row>
    <row r="25" spans="1:7" ht="15" customHeight="1" hidden="1">
      <c r="A25" s="77"/>
      <c r="C25" s="226"/>
      <c r="E25" s="226"/>
      <c r="F25" s="133"/>
      <c r="G25" s="130"/>
    </row>
    <row r="26" spans="1:10" ht="15" hidden="1">
      <c r="A26" s="105" t="s">
        <v>16</v>
      </c>
      <c r="B26" s="75"/>
      <c r="C26" s="228"/>
      <c r="D26" s="75"/>
      <c r="E26" s="228"/>
      <c r="F26" s="134"/>
      <c r="G26" s="128"/>
      <c r="H26" s="72"/>
      <c r="I26" s="73" t="e">
        <f>+#REF!+H26</f>
        <v>#REF!</v>
      </c>
      <c r="J26" s="73"/>
    </row>
    <row r="27" spans="1:10" ht="15" customHeight="1" hidden="1">
      <c r="A27" s="83" t="s">
        <v>17</v>
      </c>
      <c r="B27" s="69"/>
      <c r="C27" s="226"/>
      <c r="D27" s="69"/>
      <c r="E27" s="226"/>
      <c r="F27" s="129"/>
      <c r="G27" s="128"/>
      <c r="H27" s="72"/>
      <c r="I27" s="73"/>
      <c r="J27" s="73"/>
    </row>
    <row r="28" spans="1:9" ht="15" customHeight="1" hidden="1">
      <c r="A28" s="83" t="s">
        <v>18</v>
      </c>
      <c r="B28" s="69"/>
      <c r="C28" s="228"/>
      <c r="D28" s="69"/>
      <c r="E28" s="228"/>
      <c r="F28" s="131"/>
      <c r="G28" s="130"/>
      <c r="H28" s="72"/>
      <c r="I28" s="73" t="e">
        <f>+#REF!+H28</f>
        <v>#REF!</v>
      </c>
    </row>
    <row r="29" spans="1:9" ht="15.75" customHeight="1" hidden="1">
      <c r="A29" s="83" t="s">
        <v>76</v>
      </c>
      <c r="B29" s="69"/>
      <c r="C29" s="226"/>
      <c r="D29" s="69"/>
      <c r="E29" s="226"/>
      <c r="F29" s="131"/>
      <c r="G29" s="130"/>
      <c r="H29" s="72"/>
      <c r="I29" s="73"/>
    </row>
    <row r="30" spans="1:11" ht="13.5" customHeight="1" hidden="1">
      <c r="A30" s="83" t="s">
        <v>14</v>
      </c>
      <c r="B30" s="69"/>
      <c r="C30" s="228"/>
      <c r="D30" s="69"/>
      <c r="E30" s="228"/>
      <c r="F30" s="129"/>
      <c r="G30" s="130"/>
      <c r="H30" s="72"/>
      <c r="I30" s="73" t="e">
        <f>+#REF!+H30</f>
        <v>#REF!</v>
      </c>
      <c r="K30" s="27">
        <v>2658</v>
      </c>
    </row>
    <row r="31" spans="1:9" ht="13.5" customHeight="1" hidden="1">
      <c r="A31" s="83" t="s">
        <v>19</v>
      </c>
      <c r="B31" s="69"/>
      <c r="C31" s="226"/>
      <c r="D31" s="69"/>
      <c r="E31" s="226"/>
      <c r="F31" s="131"/>
      <c r="G31" s="130"/>
      <c r="H31" s="72"/>
      <c r="I31" s="73"/>
    </row>
    <row r="32" spans="1:9" ht="13.5" customHeight="1" hidden="1">
      <c r="A32" s="83" t="s">
        <v>20</v>
      </c>
      <c r="B32" s="69"/>
      <c r="C32" s="228"/>
      <c r="D32" s="69"/>
      <c r="E32" s="228"/>
      <c r="F32" s="131"/>
      <c r="G32" s="130"/>
      <c r="H32" s="72"/>
      <c r="I32" s="73"/>
    </row>
    <row r="33" spans="1:11" ht="13.5" customHeight="1" hidden="1">
      <c r="A33" s="83" t="s">
        <v>21</v>
      </c>
      <c r="B33" s="69"/>
      <c r="C33" s="226"/>
      <c r="D33" s="69"/>
      <c r="E33" s="226"/>
      <c r="F33" s="129"/>
      <c r="G33" s="128"/>
      <c r="H33" s="72"/>
      <c r="I33" s="73" t="e">
        <f>+#REF!+H33</f>
        <v>#REF!</v>
      </c>
      <c r="J33" s="73"/>
      <c r="K33" s="27" t="e">
        <f>+K30+#REF!</f>
        <v>#REF!</v>
      </c>
    </row>
    <row r="34" spans="1:7" ht="0" customHeight="1" hidden="1">
      <c r="A34" s="77"/>
      <c r="C34" s="228"/>
      <c r="E34" s="228"/>
      <c r="F34" s="133"/>
      <c r="G34" s="130"/>
    </row>
    <row r="35" spans="1:9" ht="28.5" customHeight="1">
      <c r="A35" s="196" t="s">
        <v>90</v>
      </c>
      <c r="B35" s="69"/>
      <c r="C35" s="228">
        <f>SUM(C19:C33)</f>
        <v>486</v>
      </c>
      <c r="D35" s="5"/>
      <c r="E35" s="228">
        <f>SUM(E19:E33)</f>
        <v>1436</v>
      </c>
      <c r="F35" s="131"/>
      <c r="G35" s="222"/>
      <c r="H35" s="72"/>
      <c r="I35" s="73"/>
    </row>
    <row r="36" spans="1:9" ht="14.25" customHeight="1">
      <c r="A36" s="83"/>
      <c r="B36" s="69"/>
      <c r="C36" s="74"/>
      <c r="D36" s="69"/>
      <c r="F36" s="72"/>
      <c r="G36" s="74"/>
      <c r="H36" s="72"/>
      <c r="I36" s="73"/>
    </row>
    <row r="37" spans="1:10" ht="15">
      <c r="A37" s="106" t="s">
        <v>22</v>
      </c>
      <c r="B37" s="75"/>
      <c r="C37" s="81"/>
      <c r="D37" s="75"/>
      <c r="E37" s="81"/>
      <c r="F37" s="80"/>
      <c r="G37" s="81"/>
      <c r="H37" s="72"/>
      <c r="I37" s="73"/>
      <c r="J37" s="73"/>
    </row>
    <row r="38" spans="1:9" ht="13.5" customHeight="1" hidden="1">
      <c r="A38" s="83" t="s">
        <v>23</v>
      </c>
      <c r="B38" s="69"/>
      <c r="C38" s="74"/>
      <c r="D38" s="69"/>
      <c r="F38" s="72"/>
      <c r="G38" s="74"/>
      <c r="H38" s="72"/>
      <c r="I38" s="73"/>
    </row>
    <row r="39" spans="1:12" ht="15" customHeight="1" hidden="1">
      <c r="A39" s="83" t="s">
        <v>24</v>
      </c>
      <c r="B39" s="75"/>
      <c r="C39" s="74"/>
      <c r="D39" s="75"/>
      <c r="G39" s="74"/>
      <c r="H39" s="72"/>
      <c r="I39" s="73" t="e">
        <f>+#REF!+H39</f>
        <v>#REF!</v>
      </c>
      <c r="J39" s="27" t="e">
        <f>+I39-#REF!</f>
        <v>#REF!</v>
      </c>
      <c r="L39" s="73"/>
    </row>
    <row r="40" spans="1:10" ht="13.5" customHeight="1" hidden="1">
      <c r="A40" s="83" t="s">
        <v>25</v>
      </c>
      <c r="B40" s="69"/>
      <c r="C40" s="70"/>
      <c r="D40" s="69"/>
      <c r="E40" s="70"/>
      <c r="F40" s="71"/>
      <c r="G40" s="70"/>
      <c r="H40" s="72"/>
      <c r="I40" s="73" t="e">
        <f>+#REF!+H40</f>
        <v>#REF!</v>
      </c>
      <c r="J40" s="73"/>
    </row>
    <row r="41" spans="1:9" s="77" customFormat="1" ht="13.5" customHeight="1" hidden="1">
      <c r="A41" s="83" t="s">
        <v>29</v>
      </c>
      <c r="B41" s="75"/>
      <c r="C41" s="128"/>
      <c r="D41" s="75"/>
      <c r="E41" s="128"/>
      <c r="F41" s="75"/>
      <c r="G41" s="128"/>
      <c r="H41" s="71"/>
      <c r="I41" s="76"/>
    </row>
    <row r="42" spans="1:9" ht="13.5" customHeight="1" hidden="1">
      <c r="A42" s="83" t="s">
        <v>50</v>
      </c>
      <c r="B42" s="75"/>
      <c r="C42" s="130"/>
      <c r="D42" s="75"/>
      <c r="E42" s="130"/>
      <c r="F42" s="133"/>
      <c r="G42" s="130"/>
      <c r="H42" s="72"/>
      <c r="I42" s="73"/>
    </row>
    <row r="43" spans="1:7" ht="0" customHeight="1" hidden="1">
      <c r="A43" s="117"/>
      <c r="C43" s="132"/>
      <c r="E43" s="132"/>
      <c r="F43" s="133"/>
      <c r="G43" s="130"/>
    </row>
    <row r="44" spans="1:7" ht="0" customHeight="1" hidden="1">
      <c r="A44" s="77"/>
      <c r="C44" s="132"/>
      <c r="E44" s="132"/>
      <c r="F44" s="133"/>
      <c r="G44" s="130"/>
    </row>
    <row r="45" spans="1:7" ht="0" customHeight="1" hidden="1">
      <c r="A45" s="77"/>
      <c r="C45" s="132"/>
      <c r="E45" s="132"/>
      <c r="F45" s="133"/>
      <c r="G45" s="130"/>
    </row>
    <row r="46" spans="1:7" ht="0" customHeight="1" hidden="1">
      <c r="A46" s="77"/>
      <c r="C46" s="132"/>
      <c r="E46" s="132"/>
      <c r="F46" s="133"/>
      <c r="G46" s="130"/>
    </row>
    <row r="47" spans="1:7" ht="0" customHeight="1" hidden="1">
      <c r="A47" s="77"/>
      <c r="C47" s="132"/>
      <c r="E47" s="132"/>
      <c r="F47" s="133"/>
      <c r="G47" s="130"/>
    </row>
    <row r="48" spans="1:10" ht="13.5" customHeight="1" hidden="1">
      <c r="A48" s="83" t="s">
        <v>28</v>
      </c>
      <c r="B48" s="69"/>
      <c r="C48" s="128"/>
      <c r="D48" s="69"/>
      <c r="E48" s="128"/>
      <c r="F48" s="129"/>
      <c r="G48" s="128"/>
      <c r="H48" s="72"/>
      <c r="I48" s="73"/>
      <c r="J48" s="73"/>
    </row>
    <row r="49" spans="1:9" s="77" customFormat="1" ht="13.5" customHeight="1" hidden="1">
      <c r="A49" s="83" t="s">
        <v>26</v>
      </c>
      <c r="B49" s="75"/>
      <c r="C49" s="128"/>
      <c r="D49" s="75"/>
      <c r="E49" s="128"/>
      <c r="F49" s="135"/>
      <c r="G49" s="128"/>
      <c r="H49" s="71"/>
      <c r="I49" s="76"/>
    </row>
    <row r="50" spans="1:7" ht="0" customHeight="1" hidden="1">
      <c r="A50" s="77"/>
      <c r="C50" s="132"/>
      <c r="E50" s="132"/>
      <c r="F50" s="133"/>
      <c r="G50" s="130"/>
    </row>
    <row r="51" spans="1:7" ht="0" customHeight="1" hidden="1">
      <c r="A51" s="77"/>
      <c r="C51" s="132"/>
      <c r="E51" s="132"/>
      <c r="F51" s="133"/>
      <c r="G51" s="130"/>
    </row>
    <row r="52" spans="1:7" ht="0" customHeight="1" hidden="1">
      <c r="A52" s="77"/>
      <c r="C52" s="132"/>
      <c r="E52" s="132"/>
      <c r="F52" s="133"/>
      <c r="G52" s="130"/>
    </row>
    <row r="53" spans="1:7" ht="0" customHeight="1" hidden="1">
      <c r="A53" s="77"/>
      <c r="C53" s="132"/>
      <c r="E53" s="132"/>
      <c r="F53" s="133"/>
      <c r="G53" s="130"/>
    </row>
    <row r="54" spans="1:7" ht="0" customHeight="1" hidden="1">
      <c r="A54" s="77"/>
      <c r="C54" s="132"/>
      <c r="E54" s="132"/>
      <c r="F54" s="133"/>
      <c r="G54" s="130"/>
    </row>
    <row r="55" spans="1:12" ht="13.5" customHeight="1" hidden="1">
      <c r="A55" s="107" t="s">
        <v>27</v>
      </c>
      <c r="B55" s="69"/>
      <c r="C55" s="128"/>
      <c r="D55" s="69"/>
      <c r="E55" s="128"/>
      <c r="F55" s="129"/>
      <c r="G55" s="128"/>
      <c r="H55" s="72"/>
      <c r="I55" s="73" t="e">
        <f>+#REF!+H55</f>
        <v>#REF!</v>
      </c>
      <c r="L55" s="73"/>
    </row>
    <row r="56" spans="1:12" ht="13.5" customHeight="1">
      <c r="A56" s="107" t="s">
        <v>187</v>
      </c>
      <c r="B56" s="69"/>
      <c r="C56" s="226">
        <v>28</v>
      </c>
      <c r="D56" s="69"/>
      <c r="E56" s="128"/>
      <c r="F56" s="129"/>
      <c r="G56" s="128"/>
      <c r="H56" s="72"/>
      <c r="I56" s="73"/>
      <c r="L56" s="73"/>
    </row>
    <row r="57" spans="1:7" s="84" customFormat="1" ht="13.5" customHeight="1">
      <c r="A57" s="108" t="s">
        <v>29</v>
      </c>
      <c r="B57" s="82"/>
      <c r="C57" s="226">
        <v>-383</v>
      </c>
      <c r="D57" s="82"/>
      <c r="E57" s="226">
        <v>-1217</v>
      </c>
      <c r="F57" s="137"/>
      <c r="G57" s="136"/>
    </row>
    <row r="58" spans="1:7" ht="13.5" customHeight="1" hidden="1">
      <c r="A58" s="107" t="s">
        <v>30</v>
      </c>
      <c r="B58" s="69"/>
      <c r="C58" s="130"/>
      <c r="D58" s="69"/>
      <c r="E58" s="130"/>
      <c r="F58" s="133"/>
      <c r="G58" s="130"/>
    </row>
    <row r="59" spans="1:7" ht="13.5" customHeight="1" hidden="1">
      <c r="A59" s="83" t="s">
        <v>59</v>
      </c>
      <c r="B59" s="69"/>
      <c r="C59" s="149"/>
      <c r="D59" s="69"/>
      <c r="E59" s="149"/>
      <c r="F59" s="133"/>
      <c r="G59" s="149"/>
    </row>
    <row r="60" spans="1:7" ht="24.75" customHeight="1">
      <c r="A60" s="196" t="s">
        <v>91</v>
      </c>
      <c r="B60" s="69"/>
      <c r="C60" s="228">
        <f>SUM(C56:C59)</f>
        <v>-355</v>
      </c>
      <c r="D60" s="5"/>
      <c r="E60" s="228">
        <f>SUM(E57:E59)</f>
        <v>-1217</v>
      </c>
      <c r="F60" s="133"/>
      <c r="G60" s="222"/>
    </row>
    <row r="61" spans="1:7" ht="13.5" customHeight="1">
      <c r="A61" s="107"/>
      <c r="B61" s="69"/>
      <c r="C61" s="74"/>
      <c r="D61" s="69"/>
      <c r="G61" s="74"/>
    </row>
    <row r="62" spans="1:7" s="86" customFormat="1" ht="33.75" customHeight="1">
      <c r="A62" s="196" t="s">
        <v>92</v>
      </c>
      <c r="B62" s="85"/>
      <c r="C62" s="228">
        <f>SUM(C35,C16,C60)</f>
        <v>-4</v>
      </c>
      <c r="D62" s="5"/>
      <c r="E62" s="228">
        <f>SUM(E35,E16,E60)</f>
        <v>-114</v>
      </c>
      <c r="F62" s="138"/>
      <c r="G62" s="222"/>
    </row>
    <row r="63" spans="1:7" ht="13.5" customHeight="1">
      <c r="A63" s="107"/>
      <c r="B63" s="69"/>
      <c r="C63" s="74"/>
      <c r="D63" s="69"/>
      <c r="G63" s="74"/>
    </row>
    <row r="64" spans="1:7" ht="13.5" customHeight="1">
      <c r="A64" s="107" t="s">
        <v>49</v>
      </c>
      <c r="B64" s="69"/>
      <c r="C64" s="226">
        <v>6</v>
      </c>
      <c r="D64" s="146"/>
      <c r="E64" s="226">
        <v>120</v>
      </c>
      <c r="F64" s="130"/>
      <c r="G64" s="130"/>
    </row>
    <row r="65" spans="1:7" ht="13.5" customHeight="1">
      <c r="A65" s="107"/>
      <c r="B65" s="69"/>
      <c r="C65" s="74"/>
      <c r="D65" s="69"/>
      <c r="G65" s="74"/>
    </row>
    <row r="66" spans="1:7" s="86" customFormat="1" ht="27.75" customHeight="1">
      <c r="A66" s="109" t="s">
        <v>176</v>
      </c>
      <c r="B66" s="19"/>
      <c r="C66" s="228">
        <f>SUM(C62,C64)</f>
        <v>2</v>
      </c>
      <c r="D66" s="5"/>
      <c r="E66" s="228">
        <f>SUM(E62,E64)</f>
        <v>6</v>
      </c>
      <c r="F66" s="134"/>
      <c r="G66" s="222"/>
    </row>
    <row r="67" spans="1:5" ht="19.5" customHeight="1">
      <c r="A67" s="110"/>
      <c r="B67" s="69"/>
      <c r="C67" s="69"/>
      <c r="D67" s="69"/>
      <c r="E67" s="87"/>
    </row>
    <row r="68" spans="1:7" s="5" customFormat="1" ht="15">
      <c r="A68" s="122" t="s">
        <v>182</v>
      </c>
      <c r="B68" s="19"/>
      <c r="C68" s="19"/>
      <c r="D68" s="19"/>
      <c r="E68" s="19"/>
      <c r="F68" s="20"/>
      <c r="G68" s="20"/>
    </row>
    <row r="69" spans="1:5" ht="19.5" customHeight="1">
      <c r="A69" s="110"/>
      <c r="B69" s="69"/>
      <c r="C69" s="69"/>
      <c r="D69" s="69"/>
      <c r="E69" s="87"/>
    </row>
    <row r="70" ht="13.5" customHeight="1" hidden="1">
      <c r="A70" s="111" t="s">
        <v>41</v>
      </c>
    </row>
    <row r="71" ht="13.5" customHeight="1" hidden="1">
      <c r="A71" s="111"/>
    </row>
    <row r="72" ht="13.5" customHeight="1">
      <c r="A72" s="111"/>
    </row>
    <row r="73" ht="13.5" customHeight="1">
      <c r="A73" s="111"/>
    </row>
    <row r="74" ht="14.25" customHeight="1">
      <c r="A74" s="124" t="s">
        <v>183</v>
      </c>
    </row>
    <row r="75" spans="1:10" ht="14.25" customHeight="1">
      <c r="A75" s="124"/>
      <c r="B75" s="289"/>
      <c r="C75" s="289"/>
      <c r="D75" s="289"/>
      <c r="E75" s="289"/>
      <c r="F75" s="289"/>
      <c r="G75" s="289"/>
      <c r="H75" s="289"/>
      <c r="I75" s="289"/>
      <c r="J75" s="289"/>
    </row>
    <row r="76" spans="1:10" ht="14.25" customHeight="1">
      <c r="A76" s="124"/>
      <c r="B76" s="211"/>
      <c r="C76" s="211"/>
      <c r="D76" s="211"/>
      <c r="E76" s="212"/>
      <c r="F76" s="212"/>
      <c r="G76" s="213"/>
      <c r="H76" s="213"/>
      <c r="I76" s="213"/>
      <c r="J76" s="213"/>
    </row>
    <row r="77" spans="1:10" ht="14.25" customHeight="1">
      <c r="A77" s="35"/>
      <c r="B77" s="211"/>
      <c r="C77" s="211"/>
      <c r="D77" s="211"/>
      <c r="E77" s="212"/>
      <c r="F77" s="212"/>
      <c r="G77" s="213"/>
      <c r="H77" s="213"/>
      <c r="I77" s="213"/>
      <c r="J77" s="213"/>
    </row>
    <row r="78" spans="1:10" ht="14.25" customHeight="1">
      <c r="A78" s="35"/>
      <c r="B78" s="211"/>
      <c r="C78" s="209"/>
      <c r="D78" s="209"/>
      <c r="E78" s="210"/>
      <c r="F78" s="210"/>
      <c r="G78" s="210"/>
      <c r="H78" s="210"/>
      <c r="I78" s="210"/>
      <c r="J78" s="210"/>
    </row>
    <row r="79" spans="1:10" ht="13.5" customHeight="1">
      <c r="A79" s="38" t="s">
        <v>4</v>
      </c>
      <c r="B79" s="289"/>
      <c r="C79" s="289"/>
      <c r="D79" s="289"/>
      <c r="E79" s="290"/>
      <c r="F79" s="290"/>
      <c r="G79" s="290"/>
      <c r="H79" s="290"/>
      <c r="I79" s="290"/>
      <c r="J79" s="290"/>
    </row>
    <row r="80" spans="1:10" ht="13.5" customHeight="1">
      <c r="A80" s="38" t="s">
        <v>33</v>
      </c>
      <c r="B80" s="217"/>
      <c r="C80" s="217"/>
      <c r="D80" s="217"/>
      <c r="E80" s="218"/>
      <c r="F80" s="215"/>
      <c r="G80" s="216"/>
      <c r="H80" s="216"/>
      <c r="I80" s="216"/>
      <c r="J80" s="216"/>
    </row>
    <row r="81" spans="1:10" ht="13.5" customHeight="1">
      <c r="A81" s="3"/>
      <c r="B81" s="209"/>
      <c r="C81" s="209"/>
      <c r="D81" s="209"/>
      <c r="E81" s="210"/>
      <c r="F81" s="215"/>
      <c r="G81" s="216"/>
      <c r="H81" s="216"/>
      <c r="I81" s="216"/>
      <c r="J81" s="216"/>
    </row>
    <row r="82" spans="1:10" ht="13.5" customHeight="1">
      <c r="A82" s="38" t="s">
        <v>34</v>
      </c>
      <c r="B82" s="289"/>
      <c r="C82" s="289"/>
      <c r="D82" s="289"/>
      <c r="E82" s="290"/>
      <c r="F82" s="290"/>
      <c r="G82" s="290"/>
      <c r="H82" s="290"/>
      <c r="I82" s="290"/>
      <c r="J82" s="290"/>
    </row>
    <row r="83" spans="1:10" ht="16.5" customHeight="1">
      <c r="A83" s="89" t="s">
        <v>123</v>
      </c>
      <c r="B83" s="291"/>
      <c r="C83" s="291"/>
      <c r="D83" s="291"/>
      <c r="E83" s="294"/>
      <c r="F83" s="294"/>
      <c r="G83" s="219"/>
      <c r="H83" s="220"/>
      <c r="I83" s="220"/>
      <c r="J83" s="220"/>
    </row>
  </sheetData>
  <sheetProtection/>
  <mergeCells count="6">
    <mergeCell ref="B79:J79"/>
    <mergeCell ref="B82:J82"/>
    <mergeCell ref="B83:F83"/>
    <mergeCell ref="A2:F2"/>
    <mergeCell ref="A4:B4"/>
    <mergeCell ref="B75:J75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5"/>
  <sheetViews>
    <sheetView zoomScaleSheetLayoutView="100" zoomScalePageLayoutView="0" workbookViewId="0" topLeftCell="A1">
      <selection activeCell="G63" sqref="G63"/>
    </sheetView>
  </sheetViews>
  <sheetFormatPr defaultColWidth="9.140625" defaultRowHeight="12.75"/>
  <cols>
    <col min="1" max="1" width="39.7109375" style="245" customWidth="1"/>
    <col min="2" max="2" width="9.140625" style="245" customWidth="1"/>
    <col min="3" max="3" width="4.8515625" style="245" customWidth="1"/>
    <col min="4" max="4" width="7.57421875" style="245" customWidth="1"/>
    <col min="5" max="5" width="3.57421875" style="245" customWidth="1"/>
    <col min="6" max="6" width="11.00390625" style="245" customWidth="1"/>
    <col min="7" max="7" width="11.8515625" style="245" customWidth="1"/>
    <col min="8" max="8" width="4.8515625" style="245" customWidth="1"/>
    <col min="9" max="9" width="11.140625" style="245" customWidth="1"/>
    <col min="10" max="12" width="9.140625" style="245" customWidth="1"/>
    <col min="13" max="13" width="9.140625" style="265" customWidth="1"/>
    <col min="14" max="16384" width="9.140625" style="245" customWidth="1"/>
  </cols>
  <sheetData>
    <row r="1" spans="1:13" s="28" customFormat="1" ht="18" customHeight="1">
      <c r="A1" s="113" t="str">
        <f>'[1]Balance Sheet'!A1</f>
        <v>ТУРИН ИМОТИ АДСИЦ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7"/>
    </row>
    <row r="2" spans="1:13" s="28" customFormat="1" ht="18" customHeight="1">
      <c r="A2" s="295" t="s">
        <v>170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s="28" customFormat="1" ht="16.5" customHeight="1">
      <c r="A3" s="302" t="s">
        <v>185</v>
      </c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s="28" customFormat="1" ht="16.5" customHeight="1" hidden="1">
      <c r="A4" s="152"/>
      <c r="B4" s="152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7" ht="15.75" hidden="1" thickBot="1">
      <c r="A5" s="153"/>
      <c r="B5" s="154"/>
      <c r="C5" s="154"/>
      <c r="D5" s="155"/>
      <c r="E5" s="154"/>
      <c r="F5" s="154"/>
      <c r="G5" s="156" t="s">
        <v>62</v>
      </c>
    </row>
    <row r="6" spans="1:7" ht="14.25" customHeight="1" hidden="1">
      <c r="A6" s="279"/>
      <c r="B6" s="280"/>
      <c r="C6" s="264"/>
      <c r="E6" s="281"/>
      <c r="F6" s="281"/>
      <c r="G6" s="157" t="s">
        <v>0</v>
      </c>
    </row>
    <row r="7" spans="1:7" ht="14.25" hidden="1">
      <c r="A7" s="268" t="s">
        <v>63</v>
      </c>
      <c r="B7" s="264" t="s">
        <v>64</v>
      </c>
      <c r="C7" s="264"/>
      <c r="D7" s="282" t="s">
        <v>65</v>
      </c>
      <c r="E7" s="283"/>
      <c r="F7" s="283"/>
      <c r="G7" s="18" t="s">
        <v>66</v>
      </c>
    </row>
    <row r="8" spans="1:7" ht="42.75" hidden="1">
      <c r="A8" s="158"/>
      <c r="B8" s="159" t="s">
        <v>67</v>
      </c>
      <c r="C8" s="254"/>
      <c r="D8" s="159" t="s">
        <v>68</v>
      </c>
      <c r="E8" s="159" t="s">
        <v>69</v>
      </c>
      <c r="F8" s="159"/>
      <c r="G8" s="159" t="s">
        <v>67</v>
      </c>
    </row>
    <row r="9" spans="1:7" ht="15.75" hidden="1" thickBot="1">
      <c r="A9" s="160"/>
      <c r="B9" s="161">
        <v>1</v>
      </c>
      <c r="C9" s="162"/>
      <c r="D9" s="161">
        <v>3</v>
      </c>
      <c r="E9" s="161">
        <f>D9+1</f>
        <v>4</v>
      </c>
      <c r="F9" s="161"/>
      <c r="G9" s="161">
        <f>E9+1</f>
        <v>5</v>
      </c>
    </row>
    <row r="10" spans="1:7" ht="19.5" customHeight="1" hidden="1">
      <c r="A10" s="163" t="s">
        <v>70</v>
      </c>
      <c r="B10" s="164">
        <v>500</v>
      </c>
      <c r="C10" s="165"/>
      <c r="D10" s="164"/>
      <c r="E10" s="166"/>
      <c r="F10" s="166"/>
      <c r="G10" s="164">
        <f>B10+D10+E10</f>
        <v>500</v>
      </c>
    </row>
    <row r="11" spans="1:7" ht="7.5" customHeight="1" hidden="1">
      <c r="A11" s="163"/>
      <c r="B11" s="165"/>
      <c r="C11" s="165"/>
      <c r="D11" s="165"/>
      <c r="E11" s="168"/>
      <c r="F11" s="167"/>
      <c r="G11" s="165"/>
    </row>
    <row r="12" spans="1:13" s="30" customFormat="1" ht="31.5" customHeight="1" hidden="1" thickBot="1">
      <c r="A12" s="163" t="s">
        <v>71</v>
      </c>
      <c r="B12" s="169"/>
      <c r="C12" s="170"/>
      <c r="D12" s="171"/>
      <c r="E12" s="169"/>
      <c r="F12" s="169"/>
      <c r="G12" s="164">
        <f>SUM(B12:C12)</f>
        <v>0</v>
      </c>
      <c r="J12" s="139"/>
      <c r="K12" s="140"/>
      <c r="L12" s="140"/>
      <c r="M12" s="140"/>
    </row>
    <row r="13" spans="2:13" s="30" customFormat="1" ht="6.75" customHeight="1" hidden="1">
      <c r="B13" s="170"/>
      <c r="C13" s="170"/>
      <c r="D13" s="170"/>
      <c r="E13" s="170"/>
      <c r="F13" s="170"/>
      <c r="G13" s="170"/>
      <c r="J13" s="139"/>
      <c r="K13" s="140"/>
      <c r="L13" s="140"/>
      <c r="M13" s="140"/>
    </row>
    <row r="14" spans="1:13" s="30" customFormat="1" ht="11.25" customHeight="1" hidden="1">
      <c r="A14" s="172" t="s">
        <v>72</v>
      </c>
      <c r="B14" s="173"/>
      <c r="C14" s="170"/>
      <c r="D14" s="170"/>
      <c r="E14" s="170"/>
      <c r="F14" s="170"/>
      <c r="G14" s="173">
        <f>SUM(B14:C14)</f>
        <v>0</v>
      </c>
      <c r="J14" s="139"/>
      <c r="K14" s="140"/>
      <c r="L14" s="140"/>
      <c r="M14" s="140"/>
    </row>
    <row r="15" spans="1:7" ht="35.25" customHeight="1" hidden="1">
      <c r="A15" s="174" t="s">
        <v>73</v>
      </c>
      <c r="B15" s="175">
        <v>0</v>
      </c>
      <c r="C15" s="176"/>
      <c r="D15" s="164"/>
      <c r="E15" s="166">
        <v>-10</v>
      </c>
      <c r="F15" s="166"/>
      <c r="G15" s="166">
        <f>SUM(B15:E15)</f>
        <v>-10</v>
      </c>
    </row>
    <row r="16" spans="1:7" ht="24" customHeight="1" hidden="1">
      <c r="A16" s="177" t="s">
        <v>38</v>
      </c>
      <c r="B16" s="178">
        <f>B15+B10+B14</f>
        <v>500</v>
      </c>
      <c r="C16" s="179"/>
      <c r="D16" s="178"/>
      <c r="E16" s="180">
        <f>E15+E10+E14</f>
        <v>-10</v>
      </c>
      <c r="F16" s="284"/>
      <c r="G16" s="182">
        <f>G15+G10+G14</f>
        <v>490</v>
      </c>
    </row>
    <row r="17" spans="1:13" s="29" customFormat="1" ht="15" hidden="1">
      <c r="A17" s="96"/>
      <c r="B17" s="96"/>
      <c r="C17" s="97"/>
      <c r="D17" s="98"/>
      <c r="E17" s="31"/>
      <c r="F17" s="31"/>
      <c r="G17" s="31"/>
      <c r="H17" s="31"/>
      <c r="I17" s="31"/>
      <c r="J17" s="31"/>
      <c r="K17" s="31"/>
      <c r="L17" s="31"/>
      <c r="M17" s="31"/>
    </row>
    <row r="18" spans="1:9" ht="15" hidden="1">
      <c r="A18" s="153"/>
      <c r="B18" s="154"/>
      <c r="C18" s="154"/>
      <c r="D18" s="154"/>
      <c r="E18" s="154"/>
      <c r="F18" s="154"/>
      <c r="G18" s="154"/>
      <c r="H18" s="154"/>
      <c r="I18" s="156" t="s">
        <v>62</v>
      </c>
    </row>
    <row r="19" spans="1:9" ht="14.25" customHeight="1" hidden="1">
      <c r="A19" s="279"/>
      <c r="B19" s="280"/>
      <c r="C19" s="264"/>
      <c r="D19" s="280"/>
      <c r="E19" s="264"/>
      <c r="F19" s="264"/>
      <c r="G19" s="281"/>
      <c r="H19" s="283"/>
      <c r="I19" s="157" t="s">
        <v>0</v>
      </c>
    </row>
    <row r="20" spans="1:9" ht="14.25" hidden="1">
      <c r="A20" s="268" t="s">
        <v>63</v>
      </c>
      <c r="B20" s="264" t="s">
        <v>64</v>
      </c>
      <c r="C20" s="264"/>
      <c r="D20" s="264" t="s">
        <v>61</v>
      </c>
      <c r="E20" s="264"/>
      <c r="F20" s="264"/>
      <c r="G20" s="283"/>
      <c r="H20" s="283"/>
      <c r="I20" s="18" t="s">
        <v>66</v>
      </c>
    </row>
    <row r="21" spans="1:9" ht="14.25" hidden="1">
      <c r="A21" s="158"/>
      <c r="B21" s="159" t="s">
        <v>67</v>
      </c>
      <c r="C21" s="254"/>
      <c r="D21" s="159"/>
      <c r="E21" s="254"/>
      <c r="F21" s="254"/>
      <c r="G21" s="159" t="s">
        <v>69</v>
      </c>
      <c r="H21" s="254"/>
      <c r="I21" s="159" t="s">
        <v>67</v>
      </c>
    </row>
    <row r="22" spans="1:9" ht="15.75" hidden="1" thickBot="1">
      <c r="A22" s="160"/>
      <c r="B22" s="161">
        <v>1</v>
      </c>
      <c r="C22" s="162"/>
      <c r="D22" s="161">
        <v>2</v>
      </c>
      <c r="E22" s="162"/>
      <c r="F22" s="162"/>
      <c r="G22" s="161" t="e">
        <f>#REF!+1</f>
        <v>#REF!</v>
      </c>
      <c r="H22" s="162"/>
      <c r="I22" s="161" t="e">
        <f>G22+1</f>
        <v>#REF!</v>
      </c>
    </row>
    <row r="23" spans="1:9" ht="19.5" customHeight="1" hidden="1">
      <c r="A23" s="163" t="s">
        <v>74</v>
      </c>
      <c r="B23" s="164">
        <v>500</v>
      </c>
      <c r="C23" s="165"/>
      <c r="D23" s="164" t="s">
        <v>75</v>
      </c>
      <c r="E23" s="165"/>
      <c r="F23" s="165"/>
      <c r="G23" s="166">
        <v>-10</v>
      </c>
      <c r="H23" s="167"/>
      <c r="I23" s="164" t="e">
        <f>B23+#REF!+G23</f>
        <v>#REF!</v>
      </c>
    </row>
    <row r="24" spans="1:9" ht="7.5" customHeight="1" hidden="1">
      <c r="A24" s="163"/>
      <c r="B24" s="165"/>
      <c r="C24" s="165"/>
      <c r="D24" s="165"/>
      <c r="E24" s="165"/>
      <c r="F24" s="165"/>
      <c r="G24" s="168"/>
      <c r="H24" s="167"/>
      <c r="I24" s="165"/>
    </row>
    <row r="25" spans="1:13" s="30" customFormat="1" ht="31.5" customHeight="1" hidden="1">
      <c r="A25" s="163" t="s">
        <v>71</v>
      </c>
      <c r="B25" s="169">
        <v>150</v>
      </c>
      <c r="C25" s="170"/>
      <c r="D25" s="169">
        <v>1</v>
      </c>
      <c r="E25" s="170"/>
      <c r="F25" s="170"/>
      <c r="G25" s="169"/>
      <c r="H25" s="170"/>
      <c r="I25" s="164">
        <f>SUM(B25:D25)</f>
        <v>151</v>
      </c>
      <c r="J25" s="139"/>
      <c r="K25" s="140"/>
      <c r="L25" s="140"/>
      <c r="M25" s="140"/>
    </row>
    <row r="26" spans="2:13" s="30" customFormat="1" ht="6.75" customHeight="1" hidden="1">
      <c r="B26" s="170"/>
      <c r="C26" s="170"/>
      <c r="D26" s="170"/>
      <c r="E26" s="170"/>
      <c r="F26" s="170"/>
      <c r="G26" s="170"/>
      <c r="H26" s="170"/>
      <c r="I26" s="170"/>
      <c r="J26" s="139"/>
      <c r="K26" s="140"/>
      <c r="L26" s="140"/>
      <c r="M26" s="140"/>
    </row>
    <row r="27" spans="1:13" s="30" customFormat="1" ht="11.25" customHeight="1" hidden="1">
      <c r="A27" s="172" t="s">
        <v>72</v>
      </c>
      <c r="B27" s="173">
        <v>150</v>
      </c>
      <c r="C27" s="170"/>
      <c r="D27" s="173">
        <v>1</v>
      </c>
      <c r="E27" s="170"/>
      <c r="F27" s="170"/>
      <c r="G27" s="170"/>
      <c r="H27" s="170"/>
      <c r="I27" s="173">
        <f>SUM(B27:D27)</f>
        <v>151</v>
      </c>
      <c r="J27" s="139"/>
      <c r="K27" s="140"/>
      <c r="L27" s="140"/>
      <c r="M27" s="140"/>
    </row>
    <row r="28" spans="1:9" ht="35.25" customHeight="1" hidden="1">
      <c r="A28" s="174" t="s">
        <v>73</v>
      </c>
      <c r="B28" s="175">
        <v>0</v>
      </c>
      <c r="C28" s="176"/>
      <c r="D28" s="175"/>
      <c r="E28" s="176"/>
      <c r="F28" s="176"/>
      <c r="G28" s="183"/>
      <c r="H28" s="176"/>
      <c r="I28" s="164">
        <f>SUM(B28:G28)</f>
        <v>0</v>
      </c>
    </row>
    <row r="29" spans="1:9" ht="24" customHeight="1" hidden="1" thickBot="1">
      <c r="A29" s="177" t="s">
        <v>60</v>
      </c>
      <c r="B29" s="178">
        <f>B28+B23+B27</f>
        <v>650</v>
      </c>
      <c r="C29" s="179"/>
      <c r="D29" s="178">
        <f>D21+D24+D27</f>
        <v>1</v>
      </c>
      <c r="E29" s="179"/>
      <c r="F29" s="179"/>
      <c r="G29" s="180">
        <f>G28+G23+G27</f>
        <v>-10</v>
      </c>
      <c r="H29" s="181"/>
      <c r="I29" s="182" t="e">
        <f>I28+I23+I27</f>
        <v>#REF!</v>
      </c>
    </row>
    <row r="30" spans="1:9" ht="24" customHeight="1" hidden="1">
      <c r="A30" s="184"/>
      <c r="B30" s="165"/>
      <c r="C30" s="179"/>
      <c r="D30" s="165"/>
      <c r="E30" s="179"/>
      <c r="F30" s="179"/>
      <c r="G30" s="167"/>
      <c r="H30" s="181"/>
      <c r="I30" s="181"/>
    </row>
    <row r="31" spans="1:9" ht="14.25" hidden="1">
      <c r="A31" s="184"/>
      <c r="B31" s="185"/>
      <c r="C31" s="185"/>
      <c r="D31" s="185"/>
      <c r="E31" s="185"/>
      <c r="F31" s="185"/>
      <c r="G31" s="186"/>
      <c r="H31" s="186"/>
      <c r="I31" s="185"/>
    </row>
    <row r="32" spans="1:9" ht="14.25" hidden="1">
      <c r="A32" s="184"/>
      <c r="B32" s="185"/>
      <c r="C32" s="185"/>
      <c r="D32" s="185"/>
      <c r="E32" s="185"/>
      <c r="F32" s="185"/>
      <c r="G32" s="186"/>
      <c r="H32" s="186"/>
      <c r="I32" s="185"/>
    </row>
    <row r="33" spans="1:9" ht="15" hidden="1">
      <c r="A33" s="153"/>
      <c r="B33" s="154"/>
      <c r="C33" s="154"/>
      <c r="D33" s="154"/>
      <c r="E33" s="154"/>
      <c r="F33" s="154"/>
      <c r="G33" s="154"/>
      <c r="H33" s="154"/>
      <c r="I33" s="156" t="s">
        <v>62</v>
      </c>
    </row>
    <row r="34" spans="1:9" ht="14.25" customHeight="1" hidden="1">
      <c r="A34" s="279"/>
      <c r="B34" s="280"/>
      <c r="C34" s="264"/>
      <c r="D34" s="280"/>
      <c r="E34" s="264"/>
      <c r="F34" s="264"/>
      <c r="G34" s="281"/>
      <c r="H34" s="283"/>
      <c r="I34" s="157" t="s">
        <v>0</v>
      </c>
    </row>
    <row r="35" spans="1:9" ht="14.25" hidden="1">
      <c r="A35" s="268" t="s">
        <v>63</v>
      </c>
      <c r="B35" s="264" t="s">
        <v>64</v>
      </c>
      <c r="C35" s="264"/>
      <c r="D35" s="264" t="s">
        <v>61</v>
      </c>
      <c r="E35" s="264"/>
      <c r="F35" s="264"/>
      <c r="G35" s="283"/>
      <c r="H35" s="283"/>
      <c r="I35" s="18" t="s">
        <v>66</v>
      </c>
    </row>
    <row r="36" spans="1:9" ht="14.25" hidden="1">
      <c r="A36" s="158"/>
      <c r="B36" s="159" t="s">
        <v>67</v>
      </c>
      <c r="C36" s="254"/>
      <c r="D36" s="159"/>
      <c r="E36" s="254"/>
      <c r="F36" s="254"/>
      <c r="G36" s="159" t="s">
        <v>69</v>
      </c>
      <c r="H36" s="254"/>
      <c r="I36" s="159" t="s">
        <v>67</v>
      </c>
    </row>
    <row r="37" spans="1:9" ht="15.75" hidden="1" thickBot="1">
      <c r="A37" s="160"/>
      <c r="B37" s="161">
        <v>1</v>
      </c>
      <c r="C37" s="162"/>
      <c r="D37" s="161">
        <v>2</v>
      </c>
      <c r="E37" s="162"/>
      <c r="F37" s="162"/>
      <c r="G37" s="161" t="e">
        <f>#REF!+1</f>
        <v>#REF!</v>
      </c>
      <c r="H37" s="162"/>
      <c r="I37" s="161" t="e">
        <f>G37+1</f>
        <v>#REF!</v>
      </c>
    </row>
    <row r="38" spans="1:9" ht="19.5" customHeight="1" hidden="1">
      <c r="A38" s="163" t="s">
        <v>97</v>
      </c>
      <c r="B38" s="164">
        <v>650</v>
      </c>
      <c r="C38" s="165"/>
      <c r="D38" s="164">
        <v>240</v>
      </c>
      <c r="E38" s="165"/>
      <c r="F38" s="165"/>
      <c r="G38" s="166">
        <v>-49</v>
      </c>
      <c r="H38" s="167"/>
      <c r="I38" s="164">
        <f>SUM(B38:G38)</f>
        <v>841</v>
      </c>
    </row>
    <row r="39" spans="1:9" ht="13.5" customHeight="1" hidden="1">
      <c r="A39" s="163"/>
      <c r="B39" s="165"/>
      <c r="C39" s="165"/>
      <c r="D39" s="165"/>
      <c r="E39" s="165"/>
      <c r="F39" s="165"/>
      <c r="G39" s="168"/>
      <c r="H39" s="167"/>
      <c r="I39" s="165"/>
    </row>
    <row r="40" spans="1:13" s="30" customFormat="1" ht="31.5" customHeight="1" hidden="1">
      <c r="A40" s="163" t="s">
        <v>82</v>
      </c>
      <c r="B40" s="169"/>
      <c r="C40" s="170"/>
      <c r="D40" s="164"/>
      <c r="E40" s="170"/>
      <c r="F40" s="170"/>
      <c r="G40" s="164"/>
      <c r="H40" s="170"/>
      <c r="I40" s="166"/>
      <c r="J40" s="139"/>
      <c r="K40" s="140"/>
      <c r="L40" s="140"/>
      <c r="M40" s="140"/>
    </row>
    <row r="41" spans="2:13" s="30" customFormat="1" ht="9.75" customHeight="1" hidden="1">
      <c r="B41" s="170"/>
      <c r="C41" s="170"/>
      <c r="D41" s="170"/>
      <c r="E41" s="170"/>
      <c r="F41" s="170"/>
      <c r="G41" s="170"/>
      <c r="H41" s="170"/>
      <c r="I41" s="170"/>
      <c r="J41" s="139"/>
      <c r="K41" s="140"/>
      <c r="L41" s="140"/>
      <c r="M41" s="140"/>
    </row>
    <row r="42" spans="1:13" s="30" customFormat="1" ht="7.5" customHeight="1" hidden="1">
      <c r="A42" s="172" t="s">
        <v>83</v>
      </c>
      <c r="B42" s="173"/>
      <c r="C42" s="170"/>
      <c r="D42" s="173"/>
      <c r="E42" s="170"/>
      <c r="F42" s="170"/>
      <c r="G42" s="170"/>
      <c r="H42" s="170"/>
      <c r="I42" s="191"/>
      <c r="J42" s="139"/>
      <c r="K42" s="140"/>
      <c r="L42" s="140"/>
      <c r="M42" s="140"/>
    </row>
    <row r="43" spans="1:9" ht="35.25" customHeight="1" hidden="1">
      <c r="A43" s="174" t="s">
        <v>105</v>
      </c>
      <c r="B43" s="175"/>
      <c r="C43" s="176"/>
      <c r="D43" s="175"/>
      <c r="E43" s="176"/>
      <c r="F43" s="176"/>
      <c r="G43" s="166"/>
      <c r="H43" s="176"/>
      <c r="I43" s="166"/>
    </row>
    <row r="44" spans="1:9" ht="11.25" customHeight="1" hidden="1">
      <c r="A44" s="174"/>
      <c r="B44" s="192"/>
      <c r="C44" s="176"/>
      <c r="D44" s="192"/>
      <c r="E44" s="176"/>
      <c r="F44" s="176"/>
      <c r="G44" s="193"/>
      <c r="H44" s="176"/>
      <c r="I44" s="164"/>
    </row>
    <row r="45" spans="1:9" ht="24" customHeight="1" hidden="1" thickBot="1">
      <c r="A45" s="177" t="s">
        <v>98</v>
      </c>
      <c r="B45" s="178">
        <f>B43+B38+B42</f>
        <v>650</v>
      </c>
      <c r="C45" s="179"/>
      <c r="D45" s="178">
        <f>D43+D38+D40</f>
        <v>240</v>
      </c>
      <c r="E45" s="179"/>
      <c r="F45" s="179"/>
      <c r="G45" s="180" t="e">
        <f>G43+#REF!+G38+G40</f>
        <v>#REF!</v>
      </c>
      <c r="H45" s="181"/>
      <c r="I45" s="178" t="e">
        <f>SUM(B45:G45)</f>
        <v>#REF!</v>
      </c>
    </row>
    <row r="46" spans="1:9" ht="15.75" customHeight="1" hidden="1">
      <c r="A46" s="184"/>
      <c r="B46" s="185"/>
      <c r="C46" s="185"/>
      <c r="D46" s="185"/>
      <c r="E46" s="185"/>
      <c r="F46" s="185"/>
      <c r="G46" s="186"/>
      <c r="H46" s="186"/>
      <c r="I46" s="185"/>
    </row>
    <row r="47" spans="1:9" ht="15">
      <c r="A47" s="153"/>
      <c r="B47" s="154"/>
      <c r="C47" s="154"/>
      <c r="D47" s="154"/>
      <c r="E47" s="154"/>
      <c r="F47" s="154"/>
      <c r="G47" s="154"/>
      <c r="H47" s="154"/>
      <c r="I47" s="156"/>
    </row>
    <row r="48" spans="1:9" ht="14.25" customHeight="1">
      <c r="A48" s="268"/>
      <c r="B48" s="264"/>
      <c r="C48" s="264"/>
      <c r="D48" s="264"/>
      <c r="E48" s="264"/>
      <c r="F48" s="264" t="s">
        <v>116</v>
      </c>
      <c r="G48" s="264" t="s">
        <v>116</v>
      </c>
      <c r="H48" s="283"/>
      <c r="I48" s="18" t="s">
        <v>0</v>
      </c>
    </row>
    <row r="49" spans="1:9" ht="14.25">
      <c r="A49" s="268"/>
      <c r="B49" s="264" t="s">
        <v>64</v>
      </c>
      <c r="C49" s="264"/>
      <c r="D49" s="264" t="s">
        <v>61</v>
      </c>
      <c r="E49" s="264"/>
      <c r="F49" s="264" t="s">
        <v>117</v>
      </c>
      <c r="G49" s="264" t="s">
        <v>117</v>
      </c>
      <c r="H49" s="283"/>
      <c r="I49" s="18" t="s">
        <v>66</v>
      </c>
    </row>
    <row r="50" spans="1:9" ht="14.25">
      <c r="A50" s="253"/>
      <c r="B50" s="254" t="s">
        <v>67</v>
      </c>
      <c r="C50" s="254"/>
      <c r="D50" s="254"/>
      <c r="E50" s="254"/>
      <c r="F50" s="254" t="s">
        <v>68</v>
      </c>
      <c r="G50" s="254" t="s">
        <v>69</v>
      </c>
      <c r="H50" s="254"/>
      <c r="I50" s="254" t="s">
        <v>67</v>
      </c>
    </row>
    <row r="51" spans="1:9" ht="15">
      <c r="A51" s="255"/>
      <c r="B51" s="256" t="s">
        <v>115</v>
      </c>
      <c r="C51" s="256"/>
      <c r="D51" s="256" t="s">
        <v>115</v>
      </c>
      <c r="E51" s="256"/>
      <c r="F51" s="256" t="s">
        <v>115</v>
      </c>
      <c r="G51" s="256" t="s">
        <v>115</v>
      </c>
      <c r="H51" s="256"/>
      <c r="I51" s="256" t="s">
        <v>115</v>
      </c>
    </row>
    <row r="52" spans="1:9" ht="19.5" customHeight="1">
      <c r="A52" s="163" t="s">
        <v>174</v>
      </c>
      <c r="B52" s="247">
        <v>650</v>
      </c>
      <c r="C52" s="165"/>
      <c r="D52" s="247">
        <v>240</v>
      </c>
      <c r="E52" s="165"/>
      <c r="F52" s="247">
        <v>0</v>
      </c>
      <c r="G52" s="260">
        <v>-134</v>
      </c>
      <c r="H52" s="167"/>
      <c r="I52" s="247">
        <f>SUM(B52:G52)</f>
        <v>756</v>
      </c>
    </row>
    <row r="53" spans="1:13" s="30" customFormat="1" ht="31.5" customHeight="1" hidden="1">
      <c r="A53" s="163" t="s">
        <v>109</v>
      </c>
      <c r="B53" s="170"/>
      <c r="C53" s="170"/>
      <c r="D53" s="165"/>
      <c r="E53" s="170"/>
      <c r="F53" s="170"/>
      <c r="G53" s="260"/>
      <c r="H53" s="170"/>
      <c r="I53" s="167"/>
      <c r="J53" s="139"/>
      <c r="K53" s="140"/>
      <c r="L53" s="140"/>
      <c r="M53" s="140"/>
    </row>
    <row r="54" spans="2:13" s="30" customFormat="1" ht="5.25" customHeight="1" hidden="1">
      <c r="B54" s="170"/>
      <c r="C54" s="170"/>
      <c r="D54" s="170"/>
      <c r="E54" s="170"/>
      <c r="F54" s="170"/>
      <c r="G54" s="263"/>
      <c r="H54" s="170"/>
      <c r="I54" s="170"/>
      <c r="J54" s="139"/>
      <c r="K54" s="140"/>
      <c r="L54" s="140"/>
      <c r="M54" s="140"/>
    </row>
    <row r="55" spans="1:13" s="30" customFormat="1" ht="12.75" customHeight="1" hidden="1">
      <c r="A55" s="172"/>
      <c r="B55" s="173"/>
      <c r="C55" s="170"/>
      <c r="D55" s="173"/>
      <c r="E55" s="170"/>
      <c r="F55" s="170"/>
      <c r="G55" s="263"/>
      <c r="H55" s="170"/>
      <c r="I55" s="191"/>
      <c r="J55" s="139"/>
      <c r="K55" s="140"/>
      <c r="L55" s="140"/>
      <c r="M55" s="140"/>
    </row>
    <row r="56" spans="1:13" s="30" customFormat="1" ht="12.75" customHeight="1">
      <c r="A56" s="172" t="s">
        <v>122</v>
      </c>
      <c r="B56" s="173"/>
      <c r="C56" s="170"/>
      <c r="D56" s="173"/>
      <c r="E56" s="170"/>
      <c r="F56" s="170"/>
      <c r="G56" s="261">
        <v>-1</v>
      </c>
      <c r="H56" s="170"/>
      <c r="I56" s="191"/>
      <c r="J56" s="139"/>
      <c r="K56" s="140"/>
      <c r="L56" s="140"/>
      <c r="M56" s="140"/>
    </row>
    <row r="57" spans="1:9" ht="35.25" customHeight="1">
      <c r="A57" s="257" t="s">
        <v>105</v>
      </c>
      <c r="B57" s="258"/>
      <c r="C57" s="259"/>
      <c r="D57" s="258"/>
      <c r="E57" s="259"/>
      <c r="F57" s="261">
        <v>1206</v>
      </c>
      <c r="G57" s="261"/>
      <c r="H57" s="259"/>
      <c r="I57" s="227">
        <f aca="true" t="shared" si="0" ref="I57:I65">SUM(B57:G57)</f>
        <v>1206</v>
      </c>
    </row>
    <row r="58" spans="1:9" ht="18" customHeight="1">
      <c r="A58" s="184" t="s">
        <v>175</v>
      </c>
      <c r="B58" s="247">
        <f>B57+B52+B55</f>
        <v>650</v>
      </c>
      <c r="C58" s="179"/>
      <c r="D58" s="247">
        <f>D57+D52+D53</f>
        <v>240</v>
      </c>
      <c r="E58" s="179"/>
      <c r="F58" s="247">
        <f>F57+F52+F53</f>
        <v>1206</v>
      </c>
      <c r="G58" s="260">
        <f>G57+G52+G53+G56</f>
        <v>-135</v>
      </c>
      <c r="H58" s="181"/>
      <c r="I58" s="247">
        <f t="shared" si="0"/>
        <v>1961</v>
      </c>
    </row>
    <row r="59" spans="1:13" s="30" customFormat="1" ht="27.75" customHeight="1">
      <c r="A59" s="163" t="s">
        <v>109</v>
      </c>
      <c r="B59" s="170"/>
      <c r="C59" s="170"/>
      <c r="D59" s="165">
        <v>107</v>
      </c>
      <c r="E59" s="170"/>
      <c r="F59" s="247">
        <v>-1206</v>
      </c>
      <c r="G59" s="260">
        <v>135</v>
      </c>
      <c r="H59" s="170"/>
      <c r="I59" s="269">
        <f t="shared" si="0"/>
        <v>-964</v>
      </c>
      <c r="J59" s="139"/>
      <c r="K59" s="140"/>
      <c r="L59" s="140"/>
      <c r="M59" s="140"/>
    </row>
    <row r="60" spans="1:13" s="30" customFormat="1" ht="27.75" customHeight="1">
      <c r="A60" s="163" t="s">
        <v>179</v>
      </c>
      <c r="B60" s="170"/>
      <c r="C60" s="170"/>
      <c r="D60" s="165">
        <v>107</v>
      </c>
      <c r="E60" s="170"/>
      <c r="F60" s="260">
        <v>-107</v>
      </c>
      <c r="G60" s="260"/>
      <c r="H60" s="170"/>
      <c r="I60" s="269">
        <f t="shared" si="0"/>
        <v>0</v>
      </c>
      <c r="J60" s="139"/>
      <c r="K60" s="140"/>
      <c r="L60" s="140"/>
      <c r="M60" s="140"/>
    </row>
    <row r="61" spans="1:13" s="30" customFormat="1" ht="17.25" customHeight="1">
      <c r="A61" s="276" t="s">
        <v>83</v>
      </c>
      <c r="B61" s="170"/>
      <c r="C61" s="170"/>
      <c r="D61" s="170"/>
      <c r="E61" s="170"/>
      <c r="F61" s="260">
        <v>-964</v>
      </c>
      <c r="G61" s="260"/>
      <c r="H61" s="170"/>
      <c r="I61" s="269">
        <f t="shared" si="0"/>
        <v>-964</v>
      </c>
      <c r="J61" s="139"/>
      <c r="K61" s="140"/>
      <c r="L61" s="140"/>
      <c r="M61" s="140"/>
    </row>
    <row r="62" spans="1:13" s="30" customFormat="1" ht="19.5" customHeight="1">
      <c r="A62" s="29" t="s">
        <v>180</v>
      </c>
      <c r="B62" s="173"/>
      <c r="C62" s="170"/>
      <c r="D62" s="173"/>
      <c r="E62" s="170"/>
      <c r="F62" s="260">
        <v>-135</v>
      </c>
      <c r="G62" s="260">
        <v>135</v>
      </c>
      <c r="H62" s="170"/>
      <c r="I62" s="269">
        <f t="shared" si="0"/>
        <v>0</v>
      </c>
      <c r="J62" s="139"/>
      <c r="K62" s="140"/>
      <c r="L62" s="140"/>
      <c r="M62" s="140"/>
    </row>
    <row r="63" spans="1:13" s="30" customFormat="1" ht="19.5" customHeight="1">
      <c r="A63" s="29" t="s">
        <v>122</v>
      </c>
      <c r="B63" s="173"/>
      <c r="C63" s="170"/>
      <c r="D63" s="173"/>
      <c r="E63" s="170"/>
      <c r="F63" s="260"/>
      <c r="G63" s="260"/>
      <c r="H63" s="170"/>
      <c r="I63" s="269"/>
      <c r="J63" s="139"/>
      <c r="K63" s="140"/>
      <c r="L63" s="140"/>
      <c r="M63" s="140"/>
    </row>
    <row r="64" spans="1:9" ht="35.25" customHeight="1">
      <c r="A64" s="257" t="s">
        <v>105</v>
      </c>
      <c r="B64" s="258"/>
      <c r="C64" s="259"/>
      <c r="D64" s="258"/>
      <c r="E64" s="259"/>
      <c r="F64" s="259"/>
      <c r="G64" s="277">
        <v>-69</v>
      </c>
      <c r="H64" s="259"/>
      <c r="I64" s="269">
        <f t="shared" si="0"/>
        <v>-69</v>
      </c>
    </row>
    <row r="65" spans="1:9" ht="24" customHeight="1" thickBot="1">
      <c r="A65" s="184" t="s">
        <v>189</v>
      </c>
      <c r="B65" s="252">
        <v>650</v>
      </c>
      <c r="C65" s="179"/>
      <c r="D65" s="252">
        <v>347</v>
      </c>
      <c r="E65" s="179"/>
      <c r="F65" s="262">
        <f>F58+F59+F64</f>
        <v>0</v>
      </c>
      <c r="G65" s="262">
        <f>G58+G59+G64+G63</f>
        <v>-69</v>
      </c>
      <c r="H65" s="181"/>
      <c r="I65" s="252">
        <f t="shared" si="0"/>
        <v>928</v>
      </c>
    </row>
    <row r="66" spans="1:9" ht="20.25" customHeight="1">
      <c r="A66" s="184"/>
      <c r="B66" s="165"/>
      <c r="C66" s="179"/>
      <c r="D66" s="165"/>
      <c r="E66" s="179"/>
      <c r="F66" s="179"/>
      <c r="G66" s="167"/>
      <c r="H66" s="181"/>
      <c r="I66" s="165"/>
    </row>
    <row r="67" spans="1:6" s="5" customFormat="1" ht="15">
      <c r="A67" s="122" t="s">
        <v>182</v>
      </c>
      <c r="B67" s="19"/>
      <c r="C67" s="19"/>
      <c r="D67" s="20"/>
      <c r="E67" s="20"/>
      <c r="F67" s="20"/>
    </row>
    <row r="68" spans="1:9" ht="20.25" customHeight="1">
      <c r="A68" s="184"/>
      <c r="B68" s="165"/>
      <c r="C68" s="179"/>
      <c r="D68" s="165"/>
      <c r="E68" s="179"/>
      <c r="F68" s="179"/>
      <c r="G68" s="167"/>
      <c r="H68" s="181"/>
      <c r="I68" s="165"/>
    </row>
    <row r="69" spans="1:9" ht="20.25" customHeight="1">
      <c r="A69" s="184"/>
      <c r="B69" s="165"/>
      <c r="C69" s="179"/>
      <c r="D69" s="165"/>
      <c r="E69" s="179"/>
      <c r="F69" s="179"/>
      <c r="G69" s="167"/>
      <c r="H69" s="181"/>
      <c r="I69" s="165"/>
    </row>
    <row r="70" spans="1:9" ht="20.25" customHeight="1">
      <c r="A70" s="184"/>
      <c r="B70" s="165"/>
      <c r="C70" s="179"/>
      <c r="D70" s="165"/>
      <c r="E70" s="179"/>
      <c r="F70" s="179"/>
      <c r="G70" s="167"/>
      <c r="H70" s="181"/>
      <c r="I70" s="165"/>
    </row>
    <row r="71" spans="1:11" ht="15">
      <c r="A71" s="124" t="s">
        <v>183</v>
      </c>
      <c r="B71" s="188"/>
      <c r="C71" s="188"/>
      <c r="D71" s="188"/>
      <c r="E71" s="79"/>
      <c r="F71" s="79"/>
      <c r="G71" s="69"/>
      <c r="H71" s="69"/>
      <c r="I71" s="27"/>
      <c r="J71" s="27"/>
      <c r="K71" s="27"/>
    </row>
    <row r="72" spans="1:11" ht="15">
      <c r="A72" s="187"/>
      <c r="B72" s="188"/>
      <c r="C72" s="188"/>
      <c r="D72" s="188"/>
      <c r="E72" s="289"/>
      <c r="F72" s="289"/>
      <c r="G72" s="290"/>
      <c r="H72" s="290"/>
      <c r="I72" s="290"/>
      <c r="J72" s="290"/>
      <c r="K72" s="290"/>
    </row>
    <row r="73" spans="1:11" ht="15">
      <c r="A73" s="38" t="s">
        <v>4</v>
      </c>
      <c r="B73" s="189"/>
      <c r="C73" s="189"/>
      <c r="D73" s="189"/>
      <c r="E73" s="211"/>
      <c r="F73" s="211"/>
      <c r="G73" s="212"/>
      <c r="H73" s="213"/>
      <c r="I73" s="213"/>
      <c r="J73" s="213"/>
      <c r="K73" s="213"/>
    </row>
    <row r="74" spans="1:11" ht="15">
      <c r="A74" s="187" t="s">
        <v>96</v>
      </c>
      <c r="B74" s="189"/>
      <c r="C74" s="189"/>
      <c r="D74" s="189"/>
      <c r="E74" s="211"/>
      <c r="F74" s="211"/>
      <c r="G74" s="212"/>
      <c r="H74" s="213"/>
      <c r="I74" s="213"/>
      <c r="J74" s="213"/>
      <c r="K74" s="213"/>
    </row>
    <row r="75" spans="1:11" ht="15">
      <c r="A75" s="190"/>
      <c r="B75" s="189"/>
      <c r="C75" s="189"/>
      <c r="D75" s="189"/>
      <c r="E75" s="289"/>
      <c r="F75" s="289"/>
      <c r="G75" s="290"/>
      <c r="H75" s="290"/>
      <c r="I75" s="290"/>
      <c r="J75" s="290"/>
      <c r="K75" s="290"/>
    </row>
    <row r="76" spans="1:11" ht="15">
      <c r="A76" s="187" t="s">
        <v>34</v>
      </c>
      <c r="B76" s="154"/>
      <c r="C76" s="154"/>
      <c r="D76" s="154"/>
      <c r="E76" s="214"/>
      <c r="F76" s="214"/>
      <c r="G76" s="215"/>
      <c r="H76" s="216"/>
      <c r="I76" s="216"/>
      <c r="J76" s="216"/>
      <c r="K76" s="216"/>
    </row>
    <row r="77" spans="1:11" ht="15">
      <c r="A77" s="89" t="s">
        <v>123</v>
      </c>
      <c r="B77" s="154"/>
      <c r="C77" s="154"/>
      <c r="D77" s="154"/>
      <c r="E77" s="289"/>
      <c r="F77" s="289"/>
      <c r="G77" s="290"/>
      <c r="H77" s="290"/>
      <c r="I77" s="290"/>
      <c r="J77" s="290"/>
      <c r="K77" s="290"/>
    </row>
    <row r="78" spans="5:11" ht="14.25">
      <c r="E78" s="217"/>
      <c r="F78" s="217"/>
      <c r="G78" s="215"/>
      <c r="H78" s="216"/>
      <c r="I78" s="216"/>
      <c r="J78" s="216"/>
      <c r="K78" s="216"/>
    </row>
    <row r="79" spans="5:11" ht="14.25">
      <c r="E79" s="209"/>
      <c r="F79" s="209"/>
      <c r="G79" s="215"/>
      <c r="H79" s="216"/>
      <c r="I79" s="216"/>
      <c r="J79" s="216"/>
      <c r="K79" s="216"/>
    </row>
    <row r="80" spans="5:11" ht="14.25">
      <c r="E80" s="289"/>
      <c r="F80" s="289"/>
      <c r="G80" s="290"/>
      <c r="H80" s="290"/>
      <c r="I80" s="290"/>
      <c r="J80" s="290"/>
      <c r="K80" s="290"/>
    </row>
    <row r="81" spans="5:11" ht="14.25">
      <c r="E81" s="291"/>
      <c r="F81" s="291"/>
      <c r="G81" s="294"/>
      <c r="H81" s="219"/>
      <c r="I81" s="220"/>
      <c r="J81" s="220"/>
      <c r="K81" s="220"/>
    </row>
    <row r="82" spans="5:11" ht="14.25">
      <c r="E82" s="217"/>
      <c r="F82" s="217"/>
      <c r="G82" s="215"/>
      <c r="H82" s="216"/>
      <c r="I82" s="216"/>
      <c r="J82" s="216"/>
      <c r="K82" s="216"/>
    </row>
    <row r="83" spans="5:11" ht="14.25">
      <c r="E83" s="209"/>
      <c r="F83" s="209"/>
      <c r="G83" s="215"/>
      <c r="H83" s="216"/>
      <c r="I83" s="216"/>
      <c r="J83" s="216"/>
      <c r="K83" s="216"/>
    </row>
    <row r="84" spans="5:11" ht="14.25">
      <c r="E84" s="289"/>
      <c r="F84" s="289"/>
      <c r="G84" s="290"/>
      <c r="H84" s="290"/>
      <c r="I84" s="290"/>
      <c r="J84" s="290"/>
      <c r="K84" s="290"/>
    </row>
    <row r="85" spans="5:11" ht="14.25">
      <c r="E85" s="291"/>
      <c r="F85" s="291"/>
      <c r="G85" s="294"/>
      <c r="H85" s="219"/>
      <c r="I85" s="220"/>
      <c r="J85" s="220"/>
      <c r="K85" s="220"/>
    </row>
  </sheetData>
  <sheetProtection/>
  <mergeCells count="9">
    <mergeCell ref="A2:M2"/>
    <mergeCell ref="E84:K84"/>
    <mergeCell ref="E85:G85"/>
    <mergeCell ref="A3:M3"/>
    <mergeCell ref="E72:K72"/>
    <mergeCell ref="E75:K75"/>
    <mergeCell ref="E77:K77"/>
    <mergeCell ref="E80:K80"/>
    <mergeCell ref="E81:G81"/>
  </mergeCells>
  <printOptions horizontalCentered="1"/>
  <pageMargins left="0.7480314960629921" right="0.35433070866141736" top="0.3937007874015748" bottom="0.5905511811023623" header="0.2362204724409449" footer="0.5118110236220472"/>
  <pageSetup blackAndWhite="1" firstPageNumber="2" useFirstPageNumber="1" horizontalDpi="600" verticalDpi="600" orientation="landscape" paperSize="9" scale="85" r:id="rId1"/>
  <headerFooter alignWithMargins="0"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J42"/>
    </sheetView>
  </sheetViews>
  <sheetFormatPr defaultColWidth="9.140625" defaultRowHeight="12.75"/>
  <cols>
    <col min="2" max="2" width="25.00390625" style="0" customWidth="1"/>
    <col min="8" max="8" width="9.57421875" style="0" bestFit="1" customWidth="1"/>
  </cols>
  <sheetData>
    <row r="1" spans="1:21" ht="15">
      <c r="A1" s="270" t="s">
        <v>192</v>
      </c>
      <c r="B1" s="270"/>
      <c r="C1" s="270"/>
      <c r="D1" s="270"/>
      <c r="E1" s="270"/>
      <c r="F1" s="270"/>
      <c r="G1" s="270"/>
      <c r="H1" s="270"/>
      <c r="I1" s="270"/>
      <c r="J1" s="271"/>
      <c r="M1" s="304"/>
      <c r="N1" s="304"/>
      <c r="O1" s="304"/>
      <c r="P1" s="304"/>
      <c r="Q1" s="304"/>
      <c r="R1" s="304"/>
      <c r="S1" s="304"/>
      <c r="T1" s="304"/>
      <c r="U1" s="304"/>
    </row>
    <row r="2" spans="1:10" ht="15">
      <c r="A2" s="270" t="s">
        <v>124</v>
      </c>
      <c r="B2" s="270"/>
      <c r="C2" s="270"/>
      <c r="D2" s="270"/>
      <c r="E2" s="270"/>
      <c r="F2" s="270"/>
      <c r="G2" s="270"/>
      <c r="H2" s="270"/>
      <c r="I2" s="270"/>
      <c r="J2" s="271"/>
    </row>
    <row r="3" spans="1:10" ht="15">
      <c r="A3" s="270" t="s">
        <v>125</v>
      </c>
      <c r="B3" s="270" t="s">
        <v>126</v>
      </c>
      <c r="C3" s="270" t="s">
        <v>127</v>
      </c>
      <c r="D3" s="270" t="s">
        <v>128</v>
      </c>
      <c r="E3" s="270" t="s">
        <v>129</v>
      </c>
      <c r="F3" s="270" t="s">
        <v>130</v>
      </c>
      <c r="G3" s="270" t="s">
        <v>131</v>
      </c>
      <c r="H3" s="270" t="s">
        <v>132</v>
      </c>
      <c r="I3" s="270" t="s">
        <v>133</v>
      </c>
      <c r="J3" s="271"/>
    </row>
    <row r="4" spans="1:10" ht="15">
      <c r="A4" s="270">
        <v>101</v>
      </c>
      <c r="B4" s="270" t="s">
        <v>134</v>
      </c>
      <c r="C4" s="270">
        <v>0</v>
      </c>
      <c r="D4" s="270">
        <v>650000</v>
      </c>
      <c r="E4" s="270">
        <v>0</v>
      </c>
      <c r="F4" s="270">
        <v>0</v>
      </c>
      <c r="G4" s="270">
        <v>0</v>
      </c>
      <c r="H4" s="270">
        <v>650000</v>
      </c>
      <c r="I4" s="270">
        <v>101</v>
      </c>
      <c r="J4" s="271"/>
    </row>
    <row r="5" spans="1:10" ht="15">
      <c r="A5" s="270">
        <v>108</v>
      </c>
      <c r="B5" s="270" t="s">
        <v>135</v>
      </c>
      <c r="C5" s="270">
        <v>0</v>
      </c>
      <c r="D5" s="270">
        <v>1500</v>
      </c>
      <c r="E5" s="270">
        <v>0</v>
      </c>
      <c r="F5" s="270">
        <v>0</v>
      </c>
      <c r="G5" s="270">
        <v>0</v>
      </c>
      <c r="H5" s="270">
        <v>1500</v>
      </c>
      <c r="I5" s="270">
        <v>108</v>
      </c>
      <c r="J5" s="271"/>
    </row>
    <row r="6" spans="1:10" ht="15">
      <c r="A6" s="270">
        <v>111</v>
      </c>
      <c r="B6" s="270" t="s">
        <v>136</v>
      </c>
      <c r="C6" s="270">
        <v>0</v>
      </c>
      <c r="D6" s="270">
        <v>238743.47</v>
      </c>
      <c r="E6" s="270">
        <v>0</v>
      </c>
      <c r="F6" s="270">
        <v>107059.54</v>
      </c>
      <c r="G6" s="270">
        <v>0</v>
      </c>
      <c r="H6" s="270">
        <v>345803.01</v>
      </c>
      <c r="I6" s="270">
        <v>111</v>
      </c>
      <c r="J6" s="271"/>
    </row>
    <row r="7" spans="1:10" ht="15">
      <c r="A7" s="270">
        <v>121</v>
      </c>
      <c r="B7" s="270" t="s">
        <v>137</v>
      </c>
      <c r="C7" s="270">
        <v>134724.03</v>
      </c>
      <c r="D7" s="270">
        <v>0</v>
      </c>
      <c r="E7" s="270">
        <v>0</v>
      </c>
      <c r="F7" s="270">
        <v>134724.03</v>
      </c>
      <c r="G7" s="270">
        <v>0</v>
      </c>
      <c r="H7" s="270">
        <v>0</v>
      </c>
      <c r="I7" s="270">
        <v>121</v>
      </c>
      <c r="J7" s="271"/>
    </row>
    <row r="8" spans="1:10" ht="15">
      <c r="A8" s="270">
        <v>123</v>
      </c>
      <c r="B8" s="270" t="s">
        <v>138</v>
      </c>
      <c r="C8" s="270">
        <v>0</v>
      </c>
      <c r="D8" s="270">
        <v>1205733.57</v>
      </c>
      <c r="E8" s="270">
        <v>1208228.39</v>
      </c>
      <c r="F8" s="270">
        <v>-66104.35</v>
      </c>
      <c r="G8" s="270">
        <v>68599.17</v>
      </c>
      <c r="H8" s="270">
        <v>0</v>
      </c>
      <c r="I8" s="270">
        <v>123</v>
      </c>
      <c r="J8" s="271"/>
    </row>
    <row r="9" spans="1:10" ht="15">
      <c r="A9" s="270">
        <v>206</v>
      </c>
      <c r="B9" s="270" t="s">
        <v>139</v>
      </c>
      <c r="C9" s="270">
        <v>20963.27</v>
      </c>
      <c r="D9" s="270">
        <v>0</v>
      </c>
      <c r="E9" s="270">
        <v>0</v>
      </c>
      <c r="F9" s="270">
        <v>0</v>
      </c>
      <c r="G9" s="270">
        <v>20963.27</v>
      </c>
      <c r="H9" s="270">
        <v>0</v>
      </c>
      <c r="I9" s="270">
        <v>206</v>
      </c>
      <c r="J9" s="271"/>
    </row>
    <row r="10" spans="1:10" ht="15">
      <c r="A10" s="270">
        <v>241</v>
      </c>
      <c r="B10" s="270" t="s">
        <v>140</v>
      </c>
      <c r="C10" s="270">
        <v>0</v>
      </c>
      <c r="D10" s="270">
        <v>20797.17</v>
      </c>
      <c r="E10" s="270">
        <v>0</v>
      </c>
      <c r="F10" s="270">
        <v>166.1</v>
      </c>
      <c r="G10" s="270">
        <v>0</v>
      </c>
      <c r="H10" s="270">
        <v>20963.27</v>
      </c>
      <c r="I10" s="270">
        <v>241</v>
      </c>
      <c r="J10" s="271"/>
    </row>
    <row r="11" spans="1:10" ht="15">
      <c r="A11" s="270">
        <v>299</v>
      </c>
      <c r="B11" s="270" t="s">
        <v>141</v>
      </c>
      <c r="C11" s="270">
        <v>2206612</v>
      </c>
      <c r="D11" s="270">
        <v>0</v>
      </c>
      <c r="E11" s="270">
        <v>30921.98</v>
      </c>
      <c r="F11" s="270">
        <v>491187.98</v>
      </c>
      <c r="G11" s="270">
        <v>1746346</v>
      </c>
      <c r="H11" s="270">
        <v>0</v>
      </c>
      <c r="I11" s="270">
        <v>299</v>
      </c>
      <c r="J11" s="271"/>
    </row>
    <row r="12" spans="1:10" ht="15">
      <c r="A12" s="270">
        <v>304</v>
      </c>
      <c r="B12" s="270" t="s">
        <v>169</v>
      </c>
      <c r="C12" s="270">
        <v>110301.1</v>
      </c>
      <c r="D12" s="270">
        <v>0</v>
      </c>
      <c r="E12" s="270">
        <v>0</v>
      </c>
      <c r="F12" s="270">
        <v>0</v>
      </c>
      <c r="G12" s="270">
        <v>110301.1</v>
      </c>
      <c r="H12" s="270">
        <v>0</v>
      </c>
      <c r="I12" s="270">
        <v>304</v>
      </c>
      <c r="J12" s="271"/>
    </row>
    <row r="13" spans="1:10" ht="15">
      <c r="A13" s="270">
        <v>401</v>
      </c>
      <c r="B13" s="270" t="s">
        <v>142</v>
      </c>
      <c r="C13" s="270">
        <v>0</v>
      </c>
      <c r="D13" s="270">
        <v>59503.74</v>
      </c>
      <c r="E13" s="270">
        <v>88861.36</v>
      </c>
      <c r="F13" s="270">
        <v>100599.95</v>
      </c>
      <c r="G13" s="270">
        <v>0</v>
      </c>
      <c r="H13" s="272">
        <v>71242.33</v>
      </c>
      <c r="I13" s="270">
        <v>401</v>
      </c>
      <c r="J13" s="271"/>
    </row>
    <row r="14" spans="1:10" ht="15">
      <c r="A14" s="270">
        <v>402</v>
      </c>
      <c r="B14" s="270" t="s">
        <v>143</v>
      </c>
      <c r="C14" s="270">
        <v>906.25</v>
      </c>
      <c r="D14" s="270">
        <v>0</v>
      </c>
      <c r="E14" s="270">
        <v>-906.25</v>
      </c>
      <c r="F14" s="270">
        <v>0</v>
      </c>
      <c r="G14" s="270">
        <v>0</v>
      </c>
      <c r="H14" s="270">
        <v>0</v>
      </c>
      <c r="I14" s="270">
        <v>402</v>
      </c>
      <c r="J14" s="271"/>
    </row>
    <row r="15" spans="1:10" ht="15">
      <c r="A15" s="270">
        <v>411</v>
      </c>
      <c r="B15" s="270" t="s">
        <v>144</v>
      </c>
      <c r="C15" s="270">
        <v>120</v>
      </c>
      <c r="D15" s="270">
        <v>0</v>
      </c>
      <c r="E15" s="270">
        <v>576712.44</v>
      </c>
      <c r="F15" s="270">
        <v>576832.44</v>
      </c>
      <c r="G15" s="270">
        <v>0</v>
      </c>
      <c r="H15" s="270">
        <v>0</v>
      </c>
      <c r="I15" s="270">
        <v>411</v>
      </c>
      <c r="J15" s="271"/>
    </row>
    <row r="16" spans="1:10" ht="15">
      <c r="A16" s="270">
        <v>421</v>
      </c>
      <c r="B16" s="270" t="s">
        <v>145</v>
      </c>
      <c r="C16" s="270">
        <v>0</v>
      </c>
      <c r="D16" s="270">
        <v>322.49</v>
      </c>
      <c r="E16" s="270">
        <v>5406.28</v>
      </c>
      <c r="F16" s="270">
        <v>5507.21</v>
      </c>
      <c r="G16" s="270">
        <v>0</v>
      </c>
      <c r="H16" s="270">
        <v>423.42</v>
      </c>
      <c r="I16" s="270">
        <v>421</v>
      </c>
      <c r="J16" s="271"/>
    </row>
    <row r="17" spans="1:10" ht="15">
      <c r="A17" s="270">
        <v>425</v>
      </c>
      <c r="B17" s="270" t="s">
        <v>146</v>
      </c>
      <c r="C17" s="270">
        <v>0</v>
      </c>
      <c r="D17" s="270">
        <v>294812.94</v>
      </c>
      <c r="E17" s="270">
        <v>431319.39</v>
      </c>
      <c r="F17" s="270">
        <v>963964.83</v>
      </c>
      <c r="G17" s="270">
        <v>0</v>
      </c>
      <c r="H17" s="270">
        <v>827458.38</v>
      </c>
      <c r="I17" s="270">
        <v>425</v>
      </c>
      <c r="J17" s="271"/>
    </row>
    <row r="18" spans="1:10" ht="15">
      <c r="A18" s="270">
        <v>444</v>
      </c>
      <c r="B18" s="270" t="s">
        <v>147</v>
      </c>
      <c r="C18" s="270">
        <v>3715.26</v>
      </c>
      <c r="D18" s="270">
        <v>0</v>
      </c>
      <c r="E18" s="270">
        <v>0</v>
      </c>
      <c r="F18" s="270">
        <v>0</v>
      </c>
      <c r="G18" s="270">
        <v>3715.26</v>
      </c>
      <c r="H18" s="270">
        <v>0</v>
      </c>
      <c r="I18" s="270">
        <v>444</v>
      </c>
      <c r="J18" s="271"/>
    </row>
    <row r="19" spans="1:10" ht="15">
      <c r="A19" s="270">
        <v>453</v>
      </c>
      <c r="B19" s="270" t="s">
        <v>148</v>
      </c>
      <c r="C19" s="270">
        <v>0</v>
      </c>
      <c r="D19" s="270">
        <v>614.07</v>
      </c>
      <c r="E19" s="270">
        <v>204899.13</v>
      </c>
      <c r="F19" s="270">
        <v>204931.23</v>
      </c>
      <c r="G19" s="270">
        <v>0</v>
      </c>
      <c r="H19" s="270">
        <v>646.17</v>
      </c>
      <c r="I19" s="270">
        <v>453</v>
      </c>
      <c r="J19" s="271"/>
    </row>
    <row r="20" spans="1:10" ht="15">
      <c r="A20" s="270">
        <v>454</v>
      </c>
      <c r="B20" s="270" t="s">
        <v>149</v>
      </c>
      <c r="C20" s="270">
        <v>0</v>
      </c>
      <c r="D20" s="270">
        <v>78.73</v>
      </c>
      <c r="E20" s="270">
        <v>63220.55</v>
      </c>
      <c r="F20" s="270">
        <v>63212.1</v>
      </c>
      <c r="G20" s="270">
        <v>0</v>
      </c>
      <c r="H20" s="272">
        <v>70.28</v>
      </c>
      <c r="I20" s="270">
        <v>454</v>
      </c>
      <c r="J20" s="271"/>
    </row>
    <row r="21" spans="1:10" ht="15">
      <c r="A21" s="270">
        <v>455</v>
      </c>
      <c r="B21" s="270" t="s">
        <v>150</v>
      </c>
      <c r="C21" s="270">
        <v>0</v>
      </c>
      <c r="D21" s="270">
        <v>218.28</v>
      </c>
      <c r="E21" s="270">
        <v>2935.55</v>
      </c>
      <c r="F21" s="270">
        <v>2984.38</v>
      </c>
      <c r="G21" s="270">
        <v>0</v>
      </c>
      <c r="H21" s="270">
        <v>267.11</v>
      </c>
      <c r="I21" s="270">
        <v>455</v>
      </c>
      <c r="J21" s="271"/>
    </row>
    <row r="22" spans="1:10" ht="15">
      <c r="A22" s="270">
        <v>496</v>
      </c>
      <c r="B22" s="270" t="s">
        <v>190</v>
      </c>
      <c r="C22" s="270">
        <v>0</v>
      </c>
      <c r="D22" s="270">
        <v>0</v>
      </c>
      <c r="E22" s="270">
        <v>0</v>
      </c>
      <c r="F22" s="270">
        <v>112.43</v>
      </c>
      <c r="G22" s="270">
        <v>0</v>
      </c>
      <c r="H22" s="270">
        <v>112.43</v>
      </c>
      <c r="I22" s="270">
        <v>496</v>
      </c>
      <c r="J22" s="271"/>
    </row>
    <row r="23" spans="1:10" ht="15">
      <c r="A23" s="270">
        <v>498</v>
      </c>
      <c r="B23" s="270" t="s">
        <v>177</v>
      </c>
      <c r="C23" s="270">
        <v>0</v>
      </c>
      <c r="D23" s="270">
        <v>0</v>
      </c>
      <c r="E23" s="270">
        <v>1008.3</v>
      </c>
      <c r="F23" s="270">
        <v>980.44</v>
      </c>
      <c r="G23" s="270">
        <v>27.86</v>
      </c>
      <c r="H23" s="270">
        <v>0</v>
      </c>
      <c r="I23" s="270">
        <v>498</v>
      </c>
      <c r="J23" s="271"/>
    </row>
    <row r="24" spans="1:10" ht="15">
      <c r="A24" s="270">
        <v>499</v>
      </c>
      <c r="B24" s="270" t="s">
        <v>151</v>
      </c>
      <c r="C24" s="270">
        <v>0</v>
      </c>
      <c r="D24" s="270">
        <v>11379.68</v>
      </c>
      <c r="E24" s="270">
        <v>9757.38</v>
      </c>
      <c r="F24" s="270">
        <v>31487.5</v>
      </c>
      <c r="G24" s="270">
        <v>0</v>
      </c>
      <c r="H24" s="270">
        <v>33109.8</v>
      </c>
      <c r="I24" s="270">
        <v>499</v>
      </c>
      <c r="J24" s="271"/>
    </row>
    <row r="25" spans="1:10" ht="15">
      <c r="A25" s="270">
        <v>501</v>
      </c>
      <c r="B25" s="270" t="s">
        <v>152</v>
      </c>
      <c r="C25" s="270">
        <v>4020.57</v>
      </c>
      <c r="D25" s="270">
        <v>0</v>
      </c>
      <c r="E25" s="270">
        <v>1880.44</v>
      </c>
      <c r="F25" s="270">
        <v>4853.51</v>
      </c>
      <c r="G25" s="270">
        <v>1047.5</v>
      </c>
      <c r="H25" s="270">
        <v>0</v>
      </c>
      <c r="I25" s="270">
        <v>501</v>
      </c>
      <c r="J25" s="271"/>
    </row>
    <row r="26" spans="1:10" ht="15">
      <c r="A26" s="270">
        <v>503</v>
      </c>
      <c r="B26" s="270" t="s">
        <v>153</v>
      </c>
      <c r="C26" s="270">
        <v>186.02</v>
      </c>
      <c r="D26" s="270">
        <v>0</v>
      </c>
      <c r="E26" s="270">
        <v>229421.66</v>
      </c>
      <c r="F26" s="270">
        <v>229123.79</v>
      </c>
      <c r="G26" s="270">
        <v>483.89</v>
      </c>
      <c r="H26" s="270">
        <v>0</v>
      </c>
      <c r="I26" s="270">
        <v>503</v>
      </c>
      <c r="J26" s="271"/>
    </row>
    <row r="27" spans="1:10" ht="15">
      <c r="A27" s="270">
        <v>504</v>
      </c>
      <c r="B27" s="270" t="s">
        <v>154</v>
      </c>
      <c r="C27" s="270">
        <v>2023.4</v>
      </c>
      <c r="D27" s="270">
        <v>0</v>
      </c>
      <c r="E27" s="270">
        <v>511624.44</v>
      </c>
      <c r="F27" s="270">
        <v>513594.37</v>
      </c>
      <c r="G27" s="270">
        <v>53.47</v>
      </c>
      <c r="H27" s="270">
        <v>0</v>
      </c>
      <c r="I27" s="270">
        <v>504</v>
      </c>
      <c r="J27" s="271"/>
    </row>
    <row r="28" spans="1:10" ht="15">
      <c r="A28" s="270">
        <v>601</v>
      </c>
      <c r="B28" s="270" t="s">
        <v>155</v>
      </c>
      <c r="C28" s="270">
        <v>0</v>
      </c>
      <c r="D28" s="270">
        <v>0</v>
      </c>
      <c r="E28" s="270">
        <v>1927.6</v>
      </c>
      <c r="F28" s="270">
        <v>1927.6</v>
      </c>
      <c r="G28" s="270">
        <v>0</v>
      </c>
      <c r="H28" s="270">
        <v>0</v>
      </c>
      <c r="I28" s="270">
        <v>601</v>
      </c>
      <c r="J28" s="271"/>
    </row>
    <row r="29" spans="1:10" ht="15">
      <c r="A29" s="270">
        <v>602</v>
      </c>
      <c r="B29" s="270" t="s">
        <v>156</v>
      </c>
      <c r="C29" s="270">
        <v>0</v>
      </c>
      <c r="D29" s="270">
        <v>0</v>
      </c>
      <c r="E29" s="270">
        <v>56045.39</v>
      </c>
      <c r="F29" s="270">
        <v>56045.39</v>
      </c>
      <c r="G29" s="270">
        <v>0</v>
      </c>
      <c r="H29" s="270">
        <v>0</v>
      </c>
      <c r="I29" s="270">
        <v>602</v>
      </c>
      <c r="J29" s="271"/>
    </row>
    <row r="30" spans="1:10" ht="15">
      <c r="A30" s="270">
        <v>603</v>
      </c>
      <c r="B30" s="270" t="s">
        <v>157</v>
      </c>
      <c r="C30" s="270">
        <v>0</v>
      </c>
      <c r="D30" s="270">
        <v>0</v>
      </c>
      <c r="E30" s="270">
        <v>166.1</v>
      </c>
      <c r="F30" s="270">
        <v>166.1</v>
      </c>
      <c r="G30" s="270">
        <v>0</v>
      </c>
      <c r="H30" s="270">
        <v>0</v>
      </c>
      <c r="I30" s="270">
        <v>603</v>
      </c>
      <c r="J30" s="271"/>
    </row>
    <row r="31" spans="1:10" ht="15">
      <c r="A31" s="270">
        <v>604</v>
      </c>
      <c r="B31" s="270" t="s">
        <v>158</v>
      </c>
      <c r="C31" s="270">
        <v>0</v>
      </c>
      <c r="D31" s="270">
        <v>0</v>
      </c>
      <c r="E31" s="270">
        <v>5507.21</v>
      </c>
      <c r="F31" s="270">
        <v>5507.21</v>
      </c>
      <c r="G31" s="270">
        <v>0</v>
      </c>
      <c r="H31" s="270">
        <v>0</v>
      </c>
      <c r="I31" s="270">
        <v>604</v>
      </c>
      <c r="J31" s="271"/>
    </row>
    <row r="32" spans="1:10" ht="15">
      <c r="A32" s="270">
        <v>605</v>
      </c>
      <c r="B32" s="270" t="s">
        <v>159</v>
      </c>
      <c r="C32" s="270">
        <v>0</v>
      </c>
      <c r="D32" s="270">
        <v>0</v>
      </c>
      <c r="E32" s="270">
        <v>1742.66</v>
      </c>
      <c r="F32" s="270">
        <v>1742.66</v>
      </c>
      <c r="G32" s="270">
        <v>0</v>
      </c>
      <c r="H32" s="270">
        <v>0</v>
      </c>
      <c r="I32" s="270">
        <v>605</v>
      </c>
      <c r="J32" s="271"/>
    </row>
    <row r="33" spans="1:10" ht="15">
      <c r="A33" s="270">
        <v>609</v>
      </c>
      <c r="B33" s="270" t="s">
        <v>181</v>
      </c>
      <c r="C33" s="270">
        <v>0</v>
      </c>
      <c r="D33" s="270">
        <v>0</v>
      </c>
      <c r="E33" s="270">
        <v>5638.58</v>
      </c>
      <c r="F33" s="270">
        <v>5638.58</v>
      </c>
      <c r="G33" s="270">
        <v>0</v>
      </c>
      <c r="H33" s="270">
        <v>0</v>
      </c>
      <c r="I33" s="270">
        <v>609</v>
      </c>
      <c r="J33" s="271"/>
    </row>
    <row r="34" spans="1:10" ht="15">
      <c r="A34" s="270">
        <v>613</v>
      </c>
      <c r="B34" s="270" t="s">
        <v>160</v>
      </c>
      <c r="C34" s="270">
        <v>132.24</v>
      </c>
      <c r="D34" s="270">
        <v>0</v>
      </c>
      <c r="E34" s="270">
        <v>117.36</v>
      </c>
      <c r="F34" s="270">
        <v>190.92</v>
      </c>
      <c r="G34" s="270">
        <v>58.68</v>
      </c>
      <c r="H34" s="270">
        <v>0</v>
      </c>
      <c r="I34" s="270">
        <v>613</v>
      </c>
      <c r="J34" s="271"/>
    </row>
    <row r="35" spans="1:10" ht="15">
      <c r="A35" s="270">
        <v>614</v>
      </c>
      <c r="B35" s="270" t="s">
        <v>161</v>
      </c>
      <c r="C35" s="270">
        <v>0</v>
      </c>
      <c r="D35" s="270">
        <v>0</v>
      </c>
      <c r="E35" s="270">
        <v>71027.54</v>
      </c>
      <c r="F35" s="270">
        <v>71027.54</v>
      </c>
      <c r="G35" s="270">
        <v>0</v>
      </c>
      <c r="H35" s="270">
        <v>0</v>
      </c>
      <c r="I35" s="270">
        <v>614</v>
      </c>
      <c r="J35" s="271"/>
    </row>
    <row r="36" spans="1:10" ht="15">
      <c r="A36" s="270">
        <v>621</v>
      </c>
      <c r="B36" s="270" t="s">
        <v>191</v>
      </c>
      <c r="C36" s="270">
        <v>0</v>
      </c>
      <c r="D36" s="270">
        <v>0</v>
      </c>
      <c r="E36" s="270">
        <v>112.43</v>
      </c>
      <c r="F36" s="270">
        <v>112.43</v>
      </c>
      <c r="G36" s="270">
        <v>0</v>
      </c>
      <c r="H36" s="270">
        <v>0</v>
      </c>
      <c r="I36" s="270">
        <v>621</v>
      </c>
      <c r="J36" s="271"/>
    </row>
    <row r="37" spans="1:10" ht="15">
      <c r="A37" s="270">
        <v>624</v>
      </c>
      <c r="B37" s="270" t="s">
        <v>162</v>
      </c>
      <c r="C37" s="270">
        <v>0</v>
      </c>
      <c r="D37" s="270">
        <v>0</v>
      </c>
      <c r="E37" s="270">
        <v>362.16</v>
      </c>
      <c r="F37" s="270">
        <v>362.16</v>
      </c>
      <c r="G37" s="270">
        <v>0</v>
      </c>
      <c r="H37" s="270">
        <v>0</v>
      </c>
      <c r="I37" s="270">
        <v>624</v>
      </c>
      <c r="J37" s="271"/>
    </row>
    <row r="38" spans="1:10" ht="15">
      <c r="A38" s="270">
        <v>629</v>
      </c>
      <c r="B38" s="270" t="s">
        <v>163</v>
      </c>
      <c r="C38" s="270">
        <v>0</v>
      </c>
      <c r="D38" s="270">
        <v>0</v>
      </c>
      <c r="E38" s="270">
        <v>532.92</v>
      </c>
      <c r="F38" s="270">
        <v>532.92</v>
      </c>
      <c r="G38" s="270">
        <v>0</v>
      </c>
      <c r="H38" s="270">
        <v>0</v>
      </c>
      <c r="I38" s="270">
        <v>629</v>
      </c>
      <c r="J38" s="271"/>
    </row>
    <row r="39" spans="1:10" ht="15">
      <c r="A39" s="270">
        <v>692</v>
      </c>
      <c r="B39" s="270" t="s">
        <v>178</v>
      </c>
      <c r="C39" s="270">
        <v>0</v>
      </c>
      <c r="D39" s="270">
        <v>0</v>
      </c>
      <c r="E39" s="270">
        <v>1487.31</v>
      </c>
      <c r="F39" s="270">
        <v>1487.31</v>
      </c>
      <c r="G39" s="270">
        <v>0</v>
      </c>
      <c r="H39" s="270">
        <v>0</v>
      </c>
      <c r="I39" s="270">
        <v>692</v>
      </c>
      <c r="J39" s="271"/>
    </row>
    <row r="40" spans="1:10" ht="15">
      <c r="A40" s="270">
        <v>709</v>
      </c>
      <c r="B40" s="270" t="s">
        <v>164</v>
      </c>
      <c r="C40" s="270">
        <v>0</v>
      </c>
      <c r="D40" s="270">
        <v>0</v>
      </c>
      <c r="E40" s="270">
        <v>490472.81</v>
      </c>
      <c r="F40" s="270">
        <v>490472.81</v>
      </c>
      <c r="G40" s="270">
        <v>0</v>
      </c>
      <c r="H40" s="270">
        <v>0</v>
      </c>
      <c r="I40" s="270">
        <v>709</v>
      </c>
      <c r="J40" s="271"/>
    </row>
    <row r="41" spans="1:10" ht="12.75">
      <c r="A41" s="271" t="s">
        <v>0</v>
      </c>
      <c r="B41" s="271"/>
      <c r="C41" s="271"/>
      <c r="D41" s="271"/>
      <c r="E41" s="271"/>
      <c r="F41" s="271"/>
      <c r="G41" s="271"/>
      <c r="H41" s="271"/>
      <c r="I41" s="271"/>
      <c r="J41" s="271"/>
    </row>
    <row r="42" spans="3:8" ht="12.75">
      <c r="C42">
        <v>2483704.14</v>
      </c>
      <c r="D42">
        <v>2483704.14</v>
      </c>
      <c r="E42">
        <v>4000431.11</v>
      </c>
      <c r="F42">
        <v>4000431.11</v>
      </c>
      <c r="G42">
        <v>1951596.2</v>
      </c>
      <c r="H42">
        <v>1951596.2</v>
      </c>
    </row>
  </sheetData>
  <sheetProtection/>
  <mergeCells count="1">
    <mergeCell ref="M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Emiliya Shopova</cp:lastModifiedBy>
  <cp:lastPrinted>2017-01-19T09:34:18Z</cp:lastPrinted>
  <dcterms:created xsi:type="dcterms:W3CDTF">2003-02-07T14:36:34Z</dcterms:created>
  <dcterms:modified xsi:type="dcterms:W3CDTF">2017-01-26T15:20:14Z</dcterms:modified>
  <cp:category/>
  <cp:version/>
  <cp:contentType/>
  <cp:contentStatus/>
</cp:coreProperties>
</file>