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  <sheet name="Notes" sheetId="6" r:id="rId6"/>
  </sheets>
  <definedNames>
    <definedName name="_Ref149986744" localSheetId="5">'Notes'!#REF!</definedName>
    <definedName name="_Ref149988108" localSheetId="5">'Notes'!#REF!</definedName>
    <definedName name="_Toc95275307" localSheetId="5">'Notes'!$B$23</definedName>
  </definedNames>
  <calcPr fullCalcOnLoad="1"/>
</workbook>
</file>

<file path=xl/comments6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<sst xmlns="http://schemas.openxmlformats.org/spreadsheetml/2006/main" count="218" uniqueCount="178">
  <si>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</si>
  <si>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</si>
  <si>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</si>
  <si>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</si>
  <si>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</si>
  <si>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</si>
  <si>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</si>
  <si>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</si>
  <si>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</si>
  <si>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</si>
  <si>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</si>
  <si>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</si>
  <si>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</si>
  <si>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</si>
  <si>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</si>
  <si>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</si>
  <si>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</si>
  <si>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</si>
  <si>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</si>
  <si>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</si>
  <si>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</si>
  <si>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</si>
  <si>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</si>
  <si>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</si>
  <si>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</si>
  <si>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</si>
  <si>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</si>
  <si>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</si>
  <si>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</si>
  <si>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</si>
  <si>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</si>
  <si>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</si>
  <si>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</si>
  <si>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</si>
  <si>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</si>
  <si>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</si>
  <si>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</si>
  <si>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</si>
  <si>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</si>
  <si>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</si>
  <si>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</si>
  <si>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</si>
  <si>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</si>
  <si>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</si>
  <si>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</si>
  <si>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</si>
  <si>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</si>
  <si>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</si>
  <si>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</si>
  <si>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</si>
  <si>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</si>
  <si>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</si>
  <si>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</si>
  <si>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</si>
  <si>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</si>
  <si>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</si>
  <si>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</si>
  <si>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</si>
  <si>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</si>
  <si>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</si>
  <si>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</si>
  <si>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</si>
  <si>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</si>
  <si>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</si>
  <si>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</si>
  <si>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</si>
  <si>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</si>
  <si>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</si>
  <si>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</si>
  <si>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</si>
  <si>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</si>
  <si>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</si>
  <si>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</si>
  <si>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</si>
  <si>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</si>
  <si>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</si>
  <si>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</si>
  <si>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</si>
  <si>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</si>
  <si>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</si>
  <si>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</si>
  <si>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</si>
  <si>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</si>
  <si>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</si>
  <si>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</si>
  <si>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</si>
  <si>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</si>
  <si>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</si>
  <si>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</si>
  <si>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</si>
  <si>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</si>
  <si>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</si>
  <si>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</si>
  <si>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</si>
  <si>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</si>
  <si>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</si>
  <si>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</si>
  <si>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</si>
  <si>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</si>
  <si>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</si>
  <si>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</si>
  <si>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</si>
  <si>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</si>
  <si>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</si>
  <si>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</si>
  <si>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</si>
  <si>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</si>
  <si>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</si>
  <si>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</si>
  <si>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</si>
  <si>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</si>
  <si>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</si>
  <si>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</si>
  <si>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</si>
  <si>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</si>
  <si>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</si>
  <si>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</si>
  <si>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</si>
  <si>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</si>
  <si>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</si>
  <si>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</si>
  <si>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</si>
  <si>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</si>
  <si>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</si>
  <si>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</si>
  <si>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</si>
  <si>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</si>
  <si>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</si>
  <si>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</si>
  <si>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</si>
  <si>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</si>
  <si>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</si>
  <si>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</si>
  <si>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</si>
  <si>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</si>
  <si>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Receivables from trade loans are from loans granted to Leasing company AD and Fazan I LTD.</t>
  </si>
  <si>
    <t>Financial assets</t>
  </si>
  <si>
    <t>Short-term payables -received deposit</t>
  </si>
  <si>
    <t>Payments/Proceeds connected with financial assets held for trade</t>
  </si>
  <si>
    <t>6.</t>
  </si>
  <si>
    <t>Profit sharing for reserves</t>
  </si>
  <si>
    <t xml:space="preserve">The capital of Stara Planina Hold was increased on 15 June 2007 with the accumulated profit and reserves of the company. The capital was increased from 1 750 000 leva (EUR 894 760) to 21 000 000 leva (EUR 10 737 130). </t>
  </si>
  <si>
    <t>Contingent liabilities</t>
  </si>
  <si>
    <t>9.</t>
  </si>
  <si>
    <t>7.</t>
  </si>
  <si>
    <t xml:space="preserve">8. </t>
  </si>
  <si>
    <t>10.</t>
  </si>
  <si>
    <t>Buyback of own share</t>
  </si>
  <si>
    <t>Interests received/paid</t>
  </si>
  <si>
    <t>Balance 31 December 2009</t>
  </si>
  <si>
    <t>Stara Planina Hold owns 221 265 shares with par value of 1 leva. The difference between face value and cost is accounted in reduction of Reserves.</t>
  </si>
  <si>
    <t>elements and systems PLS and Slaviana Jsc and interests on them.</t>
  </si>
  <si>
    <t>11.</t>
  </si>
  <si>
    <t>More information…</t>
  </si>
  <si>
    <t xml:space="preserve"> STATEMENT OF COMPREHENSIVE INCOME</t>
  </si>
  <si>
    <t>STATEMENT OF FINANCIAL POSITION</t>
  </si>
  <si>
    <t>STATEMENT OF CASH FLOWS</t>
  </si>
  <si>
    <t>Balance 01 January 2009</t>
  </si>
  <si>
    <t>In 2010 Stara Planina Hold has an average listed personnel of 5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</si>
  <si>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Gains from dividents</t>
  </si>
  <si>
    <t>Other financial expenses</t>
  </si>
  <si>
    <t>Depreciation</t>
  </si>
  <si>
    <t xml:space="preserve">Short-term payables-received deposit are for deposits, received from our subsidiary companies Hudraulic 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</si>
  <si>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</si>
  <si>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</si>
  <si>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</si>
  <si>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</si>
  <si>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</si>
  <si>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 xml:space="preserve"> </t>
  </si>
  <si>
    <t>Financial assets are shares in mutual fund-BenchMark Fund-6 Money Market - they are revaluated to the end of a current period</t>
  </si>
  <si>
    <t>Chief Corporate Secretary &amp; Investor Relations Director, Chief Accountant, Legal Counselor, Financial analysis &amp; Programs Director and Technical Assistant.</t>
  </si>
  <si>
    <t>For the period ended 31 December 2010</t>
  </si>
  <si>
    <t>Balance 31 December 2010</t>
  </si>
  <si>
    <t>In October 2008 Stara Planina Hold became a joint debtor under contract between Leasing Company AD and RaiffaisenBank Bulgaria for EUR 2,200,000 bank loan. Because of it contingent liabilities are accounted, which are 2 593 BGN’000s to the end of a current period.</t>
  </si>
  <si>
    <t>According to December 31, 2010 Stara Planina Hold has 24,043 shareholders.</t>
  </si>
  <si>
    <t>97 shareholders are legal entities holding 57.30% of share capital.</t>
  </si>
  <si>
    <t>23,946 shareholders are individuals holding 42.70% of share capital.</t>
  </si>
  <si>
    <t>Date: 28.01.2011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</si>
</sst>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6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2" fillId="0" borderId="0" xfId="20" applyFont="1" applyAlignment="1">
      <alignment wrapText="1"/>
    </xf>
    <xf numFmtId="3" fontId="5" fillId="2" borderId="1" xfId="25" applyNumberFormat="1" applyFont="1" applyFill="1" applyBorder="1" applyAlignment="1" applyProtection="1">
      <alignment/>
      <protection/>
    </xf>
    <xf numFmtId="0" fontId="5" fillId="2" borderId="1" xfId="25" applyNumberFormat="1" applyFont="1" applyFill="1" applyBorder="1" applyAlignment="1" applyProtection="1">
      <alignment/>
      <protection locked="0"/>
    </xf>
    <xf numFmtId="3" fontId="5" fillId="2" borderId="1" xfId="25" applyNumberFormat="1" applyFont="1" applyFill="1" applyBorder="1" applyAlignment="1" applyProtection="1">
      <alignment/>
      <protection locked="0"/>
    </xf>
    <xf numFmtId="217" fontId="5" fillId="2" borderId="1" xfId="25" applyNumberFormat="1" applyFont="1" applyFill="1" applyBorder="1" applyAlignment="1" applyProtection="1">
      <alignment/>
      <protection locked="0"/>
    </xf>
    <xf numFmtId="217" fontId="5" fillId="2" borderId="1" xfId="25" applyNumberFormat="1" applyFont="1" applyFill="1" applyBorder="1" applyAlignment="1" applyProtection="1">
      <alignment/>
      <protection/>
    </xf>
    <xf numFmtId="218" fontId="7" fillId="2" borderId="1" xfId="25" applyNumberFormat="1" applyFont="1" applyFill="1" applyBorder="1" applyAlignment="1" applyProtection="1">
      <alignment/>
      <protection locked="0"/>
    </xf>
    <xf numFmtId="3" fontId="7" fillId="2" borderId="1" xfId="25" applyNumberFormat="1" applyFont="1" applyFill="1" applyBorder="1" applyAlignment="1" applyProtection="1">
      <alignment/>
      <protection locked="0"/>
    </xf>
    <xf numFmtId="217" fontId="7" fillId="2" borderId="1" xfId="25" applyNumberFormat="1" applyFont="1" applyFill="1" applyBorder="1" applyAlignment="1" applyProtection="1">
      <alignment/>
      <protection locked="0"/>
    </xf>
    <xf numFmtId="218" fontId="7" fillId="2" borderId="1" xfId="25" applyNumberFormat="1" applyFont="1" applyFill="1" applyBorder="1" applyAlignment="1" applyProtection="1">
      <alignment/>
      <protection/>
    </xf>
    <xf numFmtId="3" fontId="7" fillId="2" borderId="1" xfId="25" applyNumberFormat="1" applyFont="1" applyFill="1" applyBorder="1" applyAlignment="1" applyProtection="1">
      <alignment/>
      <protection/>
    </xf>
    <xf numFmtId="0" fontId="23" fillId="0" borderId="0" xfId="0" applyFont="1" applyAlignment="1">
      <alignment wrapText="1"/>
    </xf>
    <xf numFmtId="215" fontId="7" fillId="0" borderId="0" xfId="0" applyNumberFormat="1" applyFont="1" applyBorder="1" applyAlignment="1">
      <alignment horizontal="center" vertical="center" wrapText="1"/>
    </xf>
    <xf numFmtId="0" fontId="6" fillId="0" borderId="13" xfId="24" applyFont="1" applyBorder="1" applyAlignment="1" applyProtection="1">
      <alignment horizontal="right"/>
      <protection locked="0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6" fillId="0" borderId="13" xfId="22" applyFont="1" applyBorder="1" applyAlignment="1">
      <alignment horizontal="right" vertical="justify"/>
      <protection/>
    </xf>
    <xf numFmtId="49" fontId="14" fillId="0" borderId="0" xfId="21" applyNumberFormat="1" applyFont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center" wrapText="1"/>
    </xf>
    <xf numFmtId="0" fontId="3" fillId="0" borderId="0" xfId="24" applyFont="1" applyBorder="1" applyAlignment="1" applyProtection="1">
      <alignment horizontal="center" vertical="top" wrapText="1"/>
      <protection locked="0"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horizontal="center" vertical="justify"/>
      <protection/>
    </xf>
    <xf numFmtId="0" fontId="14" fillId="0" borderId="0" xfId="24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18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" TargetMode="External" /><Relationship Id="rId7" Type="http://schemas.openxmlformats.org/officeDocument/2006/relationships/hyperlink" Target="http://www.sphold.com/en/companies/patstroinjenering_en/" TargetMode="External" /><Relationship Id="rId8" Type="http://schemas.openxmlformats.org/officeDocument/2006/relationships/hyperlink" Target="http://www.sphold.com/en/companies/elhim_en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hyperlink" Target="http://www.sphold.com/en/ne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9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9" t="s">
        <v>5</v>
      </c>
      <c r="B1" s="139"/>
      <c r="C1" s="139"/>
      <c r="D1" s="139"/>
      <c r="E1" s="3"/>
      <c r="F1" s="3"/>
    </row>
    <row r="2" spans="1:6" s="4" customFormat="1" ht="20.25">
      <c r="A2" s="139"/>
      <c r="B2" s="139"/>
      <c r="C2" s="139"/>
      <c r="D2" s="139"/>
      <c r="E2" s="3"/>
      <c r="F2" s="3"/>
    </row>
    <row r="3" spans="1:6" s="4" customFormat="1" ht="18.75" customHeight="1">
      <c r="A3" s="143" t="s">
        <v>155</v>
      </c>
      <c r="B3" s="143"/>
      <c r="C3" s="143"/>
      <c r="D3" s="143"/>
      <c r="E3" s="3"/>
      <c r="F3" s="3"/>
    </row>
    <row r="4" spans="1:6" s="4" customFormat="1" ht="15" customHeight="1">
      <c r="A4" s="144" t="s">
        <v>171</v>
      </c>
      <c r="B4" s="144"/>
      <c r="C4" s="144"/>
      <c r="D4" s="144"/>
      <c r="E4" s="3"/>
      <c r="F4" s="3"/>
    </row>
    <row r="5" spans="1:4" s="4" customFormat="1" ht="15">
      <c r="A5" s="145" t="s">
        <v>18</v>
      </c>
      <c r="B5" s="145"/>
      <c r="C5" s="145"/>
      <c r="D5" s="145"/>
    </row>
    <row r="6" spans="1:4" s="4" customFormat="1" ht="15.75">
      <c r="A6" s="12" t="s">
        <v>6</v>
      </c>
      <c r="B6" s="26" t="s">
        <v>53</v>
      </c>
      <c r="C6" s="11">
        <v>40543</v>
      </c>
      <c r="D6" s="11">
        <v>40178</v>
      </c>
    </row>
    <row r="7" spans="1:4" s="4" customFormat="1" ht="15.75">
      <c r="A7" s="146" t="s">
        <v>7</v>
      </c>
      <c r="B7" s="147"/>
      <c r="C7" s="147"/>
      <c r="D7" s="148"/>
    </row>
    <row r="8" spans="1:4" s="4" customFormat="1" ht="15">
      <c r="A8" s="8" t="s">
        <v>113</v>
      </c>
      <c r="B8" s="27"/>
      <c r="C8" s="9">
        <v>6</v>
      </c>
      <c r="D8" s="9">
        <v>8</v>
      </c>
    </row>
    <row r="9" spans="1:4" s="4" customFormat="1" ht="15">
      <c r="A9" s="45" t="s">
        <v>0</v>
      </c>
      <c r="B9" s="46">
        <v>1</v>
      </c>
      <c r="C9" s="9">
        <v>16558</v>
      </c>
      <c r="D9" s="9">
        <v>15440</v>
      </c>
    </row>
    <row r="10" spans="1:4" s="4" customFormat="1" ht="15">
      <c r="A10" s="8" t="s">
        <v>1</v>
      </c>
      <c r="B10" s="27">
        <v>1</v>
      </c>
      <c r="C10" s="9">
        <v>7599</v>
      </c>
      <c r="D10" s="9">
        <v>7916</v>
      </c>
    </row>
    <row r="11" spans="1:4" s="4" customFormat="1" ht="15">
      <c r="A11" s="8" t="s">
        <v>8</v>
      </c>
      <c r="B11" s="27">
        <v>1</v>
      </c>
      <c r="C11" s="9">
        <v>13</v>
      </c>
      <c r="D11" s="9">
        <v>13</v>
      </c>
    </row>
    <row r="12" spans="1:4" s="4" customFormat="1" ht="15">
      <c r="A12" s="8" t="s">
        <v>134</v>
      </c>
      <c r="B12" s="27">
        <v>2</v>
      </c>
      <c r="C12" s="82">
        <v>524</v>
      </c>
      <c r="D12" s="82">
        <v>524</v>
      </c>
    </row>
    <row r="13" spans="1:4" s="4" customFormat="1" ht="15">
      <c r="A13" s="8" t="s">
        <v>133</v>
      </c>
      <c r="B13" s="91">
        <v>3</v>
      </c>
      <c r="C13" s="82">
        <v>680</v>
      </c>
      <c r="D13" s="82">
        <v>680</v>
      </c>
    </row>
    <row r="14" spans="1:4" s="4" customFormat="1" ht="16.5" thickBot="1">
      <c r="A14" s="150" t="s">
        <v>114</v>
      </c>
      <c r="B14" s="151"/>
      <c r="C14" s="83">
        <f>SUM(C8:C13)</f>
        <v>25380</v>
      </c>
      <c r="D14" s="83">
        <f>SUM(D8:D13)</f>
        <v>24581</v>
      </c>
    </row>
    <row r="15" spans="1:4" s="4" customFormat="1" ht="15">
      <c r="A15" s="1"/>
      <c r="B15" s="28"/>
      <c r="C15" s="2"/>
      <c r="D15" s="2"/>
    </row>
    <row r="16" spans="1:4" s="4" customFormat="1" ht="15.75">
      <c r="A16" s="140" t="s">
        <v>9</v>
      </c>
      <c r="B16" s="141"/>
      <c r="C16" s="141"/>
      <c r="D16" s="142"/>
    </row>
    <row r="17" spans="1:4" s="4" customFormat="1" ht="15">
      <c r="A17" s="8" t="s">
        <v>3</v>
      </c>
      <c r="B17" s="27">
        <v>2</v>
      </c>
      <c r="C17" s="9">
        <v>1447</v>
      </c>
      <c r="D17" s="9">
        <v>3033</v>
      </c>
    </row>
    <row r="18" spans="1:4" s="4" customFormat="1" ht="15">
      <c r="A18" s="8" t="s">
        <v>130</v>
      </c>
      <c r="B18" s="27">
        <v>3</v>
      </c>
      <c r="C18" s="9">
        <v>750</v>
      </c>
      <c r="D18" s="9">
        <v>635</v>
      </c>
    </row>
    <row r="19" spans="1:4" s="4" customFormat="1" ht="15">
      <c r="A19" s="8" t="s">
        <v>122</v>
      </c>
      <c r="B19" s="27"/>
      <c r="C19" s="82">
        <v>93</v>
      </c>
      <c r="D19" s="82">
        <v>24</v>
      </c>
    </row>
    <row r="20" spans="1:8" s="4" customFormat="1" ht="15">
      <c r="A20" s="80" t="s">
        <v>136</v>
      </c>
      <c r="B20" s="81">
        <v>4</v>
      </c>
      <c r="C20" s="82">
        <v>305</v>
      </c>
      <c r="D20" s="82">
        <v>0</v>
      </c>
      <c r="G20" s="94"/>
      <c r="H20" s="94"/>
    </row>
    <row r="21" spans="1:8" s="4" customFormat="1" ht="15">
      <c r="A21" s="8" t="s">
        <v>4</v>
      </c>
      <c r="B21" s="81"/>
      <c r="C21" s="9">
        <v>622</v>
      </c>
      <c r="D21" s="9">
        <v>86</v>
      </c>
      <c r="G21" s="94"/>
      <c r="H21" s="5"/>
    </row>
    <row r="22" spans="1:8" s="4" customFormat="1" ht="15">
      <c r="A22" s="80" t="s">
        <v>10</v>
      </c>
      <c r="B22" s="81"/>
      <c r="C22" s="9">
        <v>5</v>
      </c>
      <c r="D22" s="9">
        <v>7</v>
      </c>
      <c r="G22" s="94"/>
      <c r="H22" s="94"/>
    </row>
    <row r="23" spans="1:4" s="4" customFormat="1" ht="16.5" thickBot="1">
      <c r="A23" s="152" t="s">
        <v>115</v>
      </c>
      <c r="B23" s="152"/>
      <c r="C23" s="83">
        <f>SUM(C17:C22)</f>
        <v>3222</v>
      </c>
      <c r="D23" s="83">
        <f>SUM(D17:D22)</f>
        <v>3785</v>
      </c>
    </row>
    <row r="24" spans="1:4" s="4" customFormat="1" ht="16.5" thickBot="1">
      <c r="A24" s="153" t="s">
        <v>128</v>
      </c>
      <c r="B24" s="154"/>
      <c r="C24" s="15">
        <f>C14+C23</f>
        <v>28602</v>
      </c>
      <c r="D24" s="15">
        <f>D14+D23</f>
        <v>28366</v>
      </c>
    </row>
    <row r="25" s="4" customFormat="1" ht="15.75" customHeight="1" thickTop="1">
      <c r="B25" s="29"/>
    </row>
    <row r="26" spans="1:4" s="4" customFormat="1" ht="15.75" customHeight="1">
      <c r="A26" s="140" t="s">
        <v>20</v>
      </c>
      <c r="B26" s="141"/>
      <c r="C26" s="141"/>
      <c r="D26" s="142"/>
    </row>
    <row r="27" spans="1:4" s="4" customFormat="1" ht="15">
      <c r="A27" s="8" t="s">
        <v>11</v>
      </c>
      <c r="B27" s="27">
        <v>5</v>
      </c>
      <c r="C27" s="9">
        <v>21000</v>
      </c>
      <c r="D27" s="9">
        <v>21000</v>
      </c>
    </row>
    <row r="28" spans="1:4" s="4" customFormat="1" ht="15">
      <c r="A28" s="8" t="s">
        <v>147</v>
      </c>
      <c r="B28" s="27">
        <v>6</v>
      </c>
      <c r="C28" s="48">
        <v>-221</v>
      </c>
      <c r="D28" s="48">
        <v>-221</v>
      </c>
    </row>
    <row r="29" spans="1:4" s="4" customFormat="1" ht="15">
      <c r="A29" s="8" t="s">
        <v>19</v>
      </c>
      <c r="B29" s="27"/>
      <c r="C29" s="9">
        <v>6065</v>
      </c>
      <c r="D29" s="9">
        <v>5874</v>
      </c>
    </row>
    <row r="30" spans="1:4" s="4" customFormat="1" ht="15">
      <c r="A30" s="8" t="s">
        <v>12</v>
      </c>
      <c r="B30" s="27"/>
      <c r="C30" s="9">
        <v>0</v>
      </c>
      <c r="D30" s="9"/>
    </row>
    <row r="31" spans="1:4" s="4" customFormat="1" ht="15">
      <c r="A31" s="8" t="s">
        <v>13</v>
      </c>
      <c r="B31" s="27"/>
      <c r="C31" s="92">
        <v>550</v>
      </c>
      <c r="D31" s="92">
        <v>348</v>
      </c>
    </row>
    <row r="32" spans="1:4" s="4" customFormat="1" ht="16.5" thickBot="1">
      <c r="A32" s="155" t="s">
        <v>14</v>
      </c>
      <c r="B32" s="156"/>
      <c r="C32" s="83">
        <f>SUM(C27:C31)</f>
        <v>27394</v>
      </c>
      <c r="D32" s="83">
        <f>SUM(D27:D31)</f>
        <v>27001</v>
      </c>
    </row>
    <row r="33" spans="1:4" s="4" customFormat="1" ht="15">
      <c r="A33" s="7"/>
      <c r="B33" s="28"/>
      <c r="C33" s="2"/>
      <c r="D33" s="2"/>
    </row>
    <row r="34" spans="1:4" s="4" customFormat="1" ht="15.75">
      <c r="A34" s="140" t="s">
        <v>2</v>
      </c>
      <c r="B34" s="141"/>
      <c r="C34" s="141"/>
      <c r="D34" s="142"/>
    </row>
    <row r="35" spans="1:4" s="4" customFormat="1" ht="15">
      <c r="A35" s="16" t="s">
        <v>15</v>
      </c>
      <c r="B35" s="27">
        <v>7</v>
      </c>
      <c r="C35" s="9">
        <v>377</v>
      </c>
      <c r="D35" s="9">
        <v>391</v>
      </c>
    </row>
    <row r="36" spans="1:4" s="4" customFormat="1" ht="15">
      <c r="A36" s="16" t="s">
        <v>137</v>
      </c>
      <c r="B36" s="27">
        <v>8</v>
      </c>
      <c r="C36" s="9">
        <v>827</v>
      </c>
      <c r="D36" s="9">
        <v>968</v>
      </c>
    </row>
    <row r="37" spans="1:4" s="4" customFormat="1" ht="15">
      <c r="A37" s="76" t="s">
        <v>16</v>
      </c>
      <c r="B37" s="77">
        <v>9</v>
      </c>
      <c r="C37" s="78">
        <v>4</v>
      </c>
      <c r="D37" s="78">
        <v>6</v>
      </c>
    </row>
    <row r="38" spans="1:4" s="4" customFormat="1" ht="15.75">
      <c r="A38" s="157" t="s">
        <v>123</v>
      </c>
      <c r="B38" s="157"/>
      <c r="C38" s="10">
        <f>SUM(C35:C37)</f>
        <v>1208</v>
      </c>
      <c r="D38" s="10">
        <f>SUM(D35:D37)</f>
        <v>1365</v>
      </c>
    </row>
    <row r="39" spans="1:4" s="4" customFormat="1" ht="16.5" thickBot="1">
      <c r="A39" s="155" t="s">
        <v>17</v>
      </c>
      <c r="B39" s="156"/>
      <c r="C39" s="83">
        <f>C38</f>
        <v>1208</v>
      </c>
      <c r="D39" s="83">
        <f>D38</f>
        <v>1365</v>
      </c>
    </row>
    <row r="40" spans="1:4" s="4" customFormat="1" ht="16.5" thickBot="1">
      <c r="A40" s="84"/>
      <c r="B40" s="85"/>
      <c r="C40" s="86"/>
      <c r="D40" s="87"/>
    </row>
    <row r="41" spans="1:4" s="4" customFormat="1" ht="15.75">
      <c r="A41" s="158" t="s">
        <v>129</v>
      </c>
      <c r="B41" s="159"/>
      <c r="C41" s="104">
        <f>C32+C39</f>
        <v>28602</v>
      </c>
      <c r="D41" s="104">
        <f>D32+D39</f>
        <v>28366</v>
      </c>
    </row>
    <row r="42" spans="1:4" s="4" customFormat="1" ht="15">
      <c r="A42" s="108" t="s">
        <v>142</v>
      </c>
      <c r="B42" s="105">
        <v>10</v>
      </c>
      <c r="C42" s="106">
        <v>2593</v>
      </c>
      <c r="D42" s="106">
        <v>4303</v>
      </c>
    </row>
    <row r="43" spans="1:4" s="4" customFormat="1" ht="15">
      <c r="A43" s="94"/>
      <c r="B43" s="107"/>
      <c r="C43" s="94"/>
      <c r="D43" s="94"/>
    </row>
    <row r="44" spans="1:4" s="4" customFormat="1" ht="15">
      <c r="A44" s="18" t="s">
        <v>22</v>
      </c>
      <c r="B44" s="28"/>
      <c r="C44" s="149" t="s">
        <v>21</v>
      </c>
      <c r="D44" s="149"/>
    </row>
    <row r="45" spans="1:4" s="4" customFormat="1" ht="15">
      <c r="A45" s="18" t="s">
        <v>177</v>
      </c>
      <c r="B45" s="28"/>
      <c r="C45" s="18"/>
      <c r="D45" s="19"/>
    </row>
    <row r="46" s="4" customFormat="1" ht="15">
      <c r="B46" s="29"/>
    </row>
    <row r="47" s="4" customFormat="1" ht="15">
      <c r="B47" s="29"/>
    </row>
    <row r="48" s="4" customFormat="1" ht="15">
      <c r="B48" s="29"/>
    </row>
    <row r="49" s="4" customFormat="1" ht="15">
      <c r="B49" s="29"/>
    </row>
    <row r="50" s="4" customFormat="1" ht="15">
      <c r="B50" s="29"/>
    </row>
    <row r="51" s="4" customFormat="1" ht="15">
      <c r="B51" s="29"/>
    </row>
    <row r="52" s="4" customFormat="1" ht="15">
      <c r="B52" s="29"/>
    </row>
    <row r="53" s="4" customFormat="1" ht="15">
      <c r="B53" s="29"/>
    </row>
    <row r="54" s="4" customFormat="1" ht="15">
      <c r="B54" s="29"/>
    </row>
    <row r="55" s="4" customFormat="1" ht="15">
      <c r="B55" s="29"/>
    </row>
    <row r="56" s="4" customFormat="1" ht="15">
      <c r="B56" s="29"/>
    </row>
    <row r="57" s="4" customFormat="1" ht="15">
      <c r="B57" s="29"/>
    </row>
    <row r="58" s="4" customFormat="1" ht="15">
      <c r="B58" s="29"/>
    </row>
    <row r="59" s="4" customFormat="1" ht="15">
      <c r="B59" s="29"/>
    </row>
    <row r="60" s="4" customFormat="1" ht="15">
      <c r="B60" s="29"/>
    </row>
    <row r="61" s="4" customFormat="1" ht="15">
      <c r="B61" s="29"/>
    </row>
    <row r="62" s="4" customFormat="1" ht="15">
      <c r="B62" s="29"/>
    </row>
    <row r="63" s="4" customFormat="1" ht="15">
      <c r="B63" s="29"/>
    </row>
    <row r="64" s="4" customFormat="1" ht="15">
      <c r="B64" s="29"/>
    </row>
    <row r="65" s="4" customFormat="1" ht="15">
      <c r="B65" s="29"/>
    </row>
    <row r="66" s="4" customFormat="1" ht="15">
      <c r="B66" s="29"/>
    </row>
    <row r="67" s="4" customFormat="1" ht="15">
      <c r="B67" s="29"/>
    </row>
    <row r="68" s="4" customFormat="1" ht="15">
      <c r="B68" s="29"/>
    </row>
    <row r="69" s="4" customFormat="1" ht="15">
      <c r="B69" s="29"/>
    </row>
    <row r="70" s="4" customFormat="1" ht="15">
      <c r="B70" s="29"/>
    </row>
    <row r="71" s="4" customFormat="1" ht="15">
      <c r="B71" s="29"/>
    </row>
    <row r="72" s="4" customFormat="1" ht="15">
      <c r="B72" s="29"/>
    </row>
    <row r="73" s="4" customFormat="1" ht="15">
      <c r="B73" s="29"/>
    </row>
  </sheetData>
  <mergeCells count="17">
    <mergeCell ref="C44:D44"/>
    <mergeCell ref="A2:D2"/>
    <mergeCell ref="A14:B14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20 C8:D8 C29:D30 C11:D13 C22:D22 C27:D27 C35:D37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39" t="s">
        <v>5</v>
      </c>
      <c r="B1" s="139"/>
      <c r="C1" s="139"/>
      <c r="D1" s="3"/>
      <c r="E1" s="3"/>
    </row>
    <row r="2" spans="1:5" s="4" customFormat="1" ht="20.25">
      <c r="A2" s="139"/>
      <c r="B2" s="139"/>
      <c r="C2" s="139"/>
      <c r="D2" s="3"/>
      <c r="E2" s="3"/>
    </row>
    <row r="3" spans="1:5" s="4" customFormat="1" ht="15" customHeight="1">
      <c r="A3" s="143" t="s">
        <v>154</v>
      </c>
      <c r="B3" s="143"/>
      <c r="C3" s="143"/>
      <c r="D3" s="3"/>
      <c r="E3" s="3"/>
    </row>
    <row r="4" spans="1:5" s="4" customFormat="1" ht="15" customHeight="1">
      <c r="A4" s="144" t="s">
        <v>171</v>
      </c>
      <c r="B4" s="144"/>
      <c r="C4" s="144"/>
      <c r="D4" s="54"/>
      <c r="E4" s="3"/>
    </row>
    <row r="5" spans="1:3" s="4" customFormat="1" ht="15">
      <c r="A5" s="145" t="s">
        <v>18</v>
      </c>
      <c r="B5" s="145"/>
      <c r="C5" s="145"/>
    </row>
    <row r="6" spans="1:3" s="4" customFormat="1" ht="15.75">
      <c r="A6" s="12"/>
      <c r="B6" s="11">
        <v>40543</v>
      </c>
      <c r="C6" s="11">
        <v>40178</v>
      </c>
    </row>
    <row r="7" spans="1:3" s="4" customFormat="1" ht="15">
      <c r="A7" s="16" t="s">
        <v>159</v>
      </c>
      <c r="B7" s="47">
        <v>809</v>
      </c>
      <c r="C7" s="47">
        <v>574</v>
      </c>
    </row>
    <row r="8" spans="1:3" ht="15">
      <c r="A8" s="16" t="s">
        <v>23</v>
      </c>
      <c r="B8" s="47">
        <v>7</v>
      </c>
      <c r="C8" s="47">
        <v>13</v>
      </c>
    </row>
    <row r="9" spans="1:3" ht="15">
      <c r="A9" s="53" t="s">
        <v>118</v>
      </c>
      <c r="B9" s="47">
        <v>231</v>
      </c>
      <c r="C9" s="47">
        <v>261</v>
      </c>
    </row>
    <row r="10" spans="1:3" ht="15">
      <c r="A10" s="16" t="s">
        <v>160</v>
      </c>
      <c r="B10" s="89">
        <v>-1</v>
      </c>
      <c r="C10" s="89">
        <v>-1</v>
      </c>
    </row>
    <row r="11" spans="1:3" ht="15">
      <c r="A11" s="16" t="s">
        <v>119</v>
      </c>
      <c r="B11" s="88">
        <v>-48</v>
      </c>
      <c r="C11" s="88">
        <v>-47</v>
      </c>
    </row>
    <row r="12" spans="1:3" ht="15">
      <c r="A12" s="16" t="s">
        <v>161</v>
      </c>
      <c r="B12" s="89">
        <v>-1</v>
      </c>
      <c r="C12" s="89">
        <v>-2</v>
      </c>
    </row>
    <row r="13" spans="1:3" ht="15">
      <c r="A13" s="16" t="s">
        <v>117</v>
      </c>
      <c r="B13" s="89">
        <v>-424</v>
      </c>
      <c r="C13" s="89">
        <v>-423</v>
      </c>
    </row>
    <row r="14" spans="1:3" ht="15">
      <c r="A14" s="16" t="s">
        <v>116</v>
      </c>
      <c r="B14" s="88">
        <v>-23</v>
      </c>
      <c r="C14" s="88">
        <v>-27</v>
      </c>
    </row>
    <row r="15" spans="1:3" s="72" customFormat="1" ht="15.75">
      <c r="A15" s="22"/>
      <c r="B15" s="6"/>
      <c r="C15" s="6"/>
    </row>
    <row r="16" spans="1:3" ht="15.75">
      <c r="A16" s="13" t="s">
        <v>24</v>
      </c>
      <c r="B16" s="99">
        <f>SUM(B7:B15)</f>
        <v>550</v>
      </c>
      <c r="C16" s="99">
        <f>SUM(C7:C15)</f>
        <v>348</v>
      </c>
    </row>
    <row r="17" spans="1:3" s="72" customFormat="1" ht="15.75">
      <c r="A17" s="22"/>
      <c r="B17" s="100"/>
      <c r="C17" s="99"/>
    </row>
    <row r="18" spans="1:3" ht="15.75">
      <c r="A18" s="13" t="s">
        <v>25</v>
      </c>
      <c r="B18" s="99">
        <f>B16</f>
        <v>550</v>
      </c>
      <c r="C18" s="99">
        <f>C16</f>
        <v>348</v>
      </c>
    </row>
    <row r="19" spans="1:3" s="72" customFormat="1" ht="15.75">
      <c r="A19" s="22"/>
      <c r="B19" s="100"/>
      <c r="C19" s="6"/>
    </row>
    <row r="20" spans="1:3" ht="15">
      <c r="A20" s="16" t="s">
        <v>26</v>
      </c>
      <c r="B20" s="92"/>
      <c r="C20" s="82"/>
    </row>
    <row r="21" spans="1:3" ht="15.75">
      <c r="A21" s="21" t="s">
        <v>27</v>
      </c>
      <c r="B21" s="99">
        <f>B18-B20</f>
        <v>550</v>
      </c>
      <c r="C21" s="99">
        <f>C18-C20</f>
        <v>348</v>
      </c>
    </row>
    <row r="22" spans="1:3" s="72" customFormat="1" ht="16.5" thickBot="1">
      <c r="A22" s="73"/>
      <c r="B22" s="101"/>
      <c r="C22" s="101"/>
    </row>
    <row r="23" spans="1:3" ht="17.25" thickBot="1" thickTop="1">
      <c r="A23" s="14" t="s">
        <v>28</v>
      </c>
      <c r="B23" s="102">
        <f>B21/21000</f>
        <v>0.02619047619047619</v>
      </c>
      <c r="C23" s="102">
        <f>C21/21000</f>
        <v>0.01657142857142857</v>
      </c>
    </row>
    <row r="24" spans="1:3" ht="16.5" thickTop="1">
      <c r="A24" s="22"/>
      <c r="B24" s="23"/>
      <c r="C24" s="23"/>
    </row>
    <row r="25" ht="14.25">
      <c r="A25" s="18"/>
    </row>
    <row r="26" ht="14.25">
      <c r="A26" s="18"/>
    </row>
    <row r="27" spans="1:3" s="4" customFormat="1" ht="15">
      <c r="A27" s="18" t="s">
        <v>22</v>
      </c>
      <c r="B27" s="149" t="s">
        <v>21</v>
      </c>
      <c r="C27" s="149"/>
    </row>
    <row r="28" spans="1:3" s="4" customFormat="1" ht="15">
      <c r="A28" s="18"/>
      <c r="B28" s="18"/>
      <c r="C28" s="19"/>
    </row>
  </sheetData>
  <mergeCells count="6">
    <mergeCell ref="B27:C27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ignoredErrors>
    <ignoredError sqref="B16: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39" t="s">
        <v>5</v>
      </c>
      <c r="B1" s="139"/>
      <c r="C1" s="139"/>
      <c r="D1" s="3"/>
      <c r="E1" s="3"/>
    </row>
    <row r="2" spans="1:5" s="4" customFormat="1" ht="20.25">
      <c r="A2" s="139"/>
      <c r="B2" s="139"/>
      <c r="C2" s="139"/>
      <c r="D2" s="3"/>
      <c r="E2" s="3"/>
    </row>
    <row r="3" spans="1:5" s="4" customFormat="1" ht="15" customHeight="1">
      <c r="A3" s="143" t="s">
        <v>156</v>
      </c>
      <c r="B3" s="143"/>
      <c r="C3" s="143"/>
      <c r="D3" s="3"/>
      <c r="E3" s="3"/>
    </row>
    <row r="4" spans="1:5" s="4" customFormat="1" ht="15" customHeight="1">
      <c r="A4" s="144" t="s">
        <v>168</v>
      </c>
      <c r="B4" s="144"/>
      <c r="C4" s="144"/>
      <c r="D4" s="54"/>
      <c r="E4" s="3"/>
    </row>
    <row r="5" spans="1:5" s="4" customFormat="1" ht="15" customHeight="1">
      <c r="A5" s="103"/>
      <c r="B5" s="103"/>
      <c r="C5" s="103"/>
      <c r="D5" s="54"/>
      <c r="E5" s="3"/>
    </row>
    <row r="6" spans="1:3" s="4" customFormat="1" ht="15">
      <c r="A6" s="145" t="s">
        <v>18</v>
      </c>
      <c r="B6" s="145"/>
      <c r="C6" s="145"/>
    </row>
    <row r="7" spans="1:3" ht="15.75">
      <c r="A7" s="13" t="s">
        <v>40</v>
      </c>
      <c r="B7" s="11">
        <v>40543</v>
      </c>
      <c r="C7" s="11">
        <v>40178</v>
      </c>
    </row>
    <row r="8" spans="1:3" ht="15">
      <c r="A8" s="16" t="s">
        <v>29</v>
      </c>
      <c r="B8" s="48">
        <v>-47</v>
      </c>
      <c r="C8" s="48">
        <v>-63</v>
      </c>
    </row>
    <row r="9" spans="1:3" ht="15">
      <c r="A9" s="16" t="s">
        <v>138</v>
      </c>
      <c r="B9" s="48">
        <v>-298</v>
      </c>
      <c r="C9" s="48">
        <v>273</v>
      </c>
    </row>
    <row r="10" spans="1:3" ht="15">
      <c r="A10" s="16" t="s">
        <v>30</v>
      </c>
      <c r="B10" s="48">
        <v>-447</v>
      </c>
      <c r="C10" s="48">
        <v>-435</v>
      </c>
    </row>
    <row r="11" spans="1:3" ht="15">
      <c r="A11" s="16" t="s">
        <v>31</v>
      </c>
      <c r="B11" s="48">
        <v>-9</v>
      </c>
      <c r="C11" s="48">
        <v>-7</v>
      </c>
    </row>
    <row r="12" spans="1:3" ht="15">
      <c r="A12" s="76" t="s">
        <v>148</v>
      </c>
      <c r="B12" s="90"/>
      <c r="C12" s="90">
        <v>-24</v>
      </c>
    </row>
    <row r="13" spans="1:3" ht="15.75" thickBot="1">
      <c r="A13" s="17" t="s">
        <v>41</v>
      </c>
      <c r="B13" s="49">
        <v>-99</v>
      </c>
      <c r="C13" s="49">
        <v>-100</v>
      </c>
    </row>
    <row r="14" spans="1:3" ht="15.75">
      <c r="A14" s="21" t="s">
        <v>32</v>
      </c>
      <c r="B14" s="79">
        <f>SUM(B8:B13)</f>
        <v>-900</v>
      </c>
      <c r="C14" s="79">
        <f>SUM(C8:C13)</f>
        <v>-356</v>
      </c>
    </row>
    <row r="15" spans="1:3" ht="15">
      <c r="A15" s="20"/>
      <c r="B15" s="48"/>
      <c r="C15" s="48"/>
    </row>
    <row r="16" spans="1:3" ht="15.75">
      <c r="A16" s="24" t="s">
        <v>43</v>
      </c>
      <c r="B16" s="13"/>
      <c r="C16" s="13"/>
    </row>
    <row r="17" spans="1:3" ht="15">
      <c r="A17" s="16" t="s">
        <v>33</v>
      </c>
      <c r="B17" s="48">
        <v>0</v>
      </c>
      <c r="C17" s="48">
        <v>-2</v>
      </c>
    </row>
    <row r="18" spans="1:3" ht="15">
      <c r="A18" s="76" t="s">
        <v>125</v>
      </c>
      <c r="B18" s="48">
        <v>-495</v>
      </c>
      <c r="C18" s="48">
        <v>-1085</v>
      </c>
    </row>
    <row r="19" spans="1:3" ht="15">
      <c r="A19" s="16" t="s">
        <v>124</v>
      </c>
      <c r="B19" s="48">
        <v>2030</v>
      </c>
      <c r="C19" s="48">
        <v>660</v>
      </c>
    </row>
    <row r="20" spans="1:3" ht="15">
      <c r="A20" s="76" t="s">
        <v>131</v>
      </c>
      <c r="B20" s="48">
        <v>162</v>
      </c>
      <c r="C20" s="48">
        <v>236</v>
      </c>
    </row>
    <row r="21" spans="1:3" ht="15">
      <c r="A21" s="76" t="s">
        <v>44</v>
      </c>
      <c r="B21" s="48">
        <v>-800</v>
      </c>
      <c r="C21" s="48">
        <v>-99</v>
      </c>
    </row>
    <row r="22" spans="1:3" ht="15.75" thickBot="1">
      <c r="A22" s="17" t="s">
        <v>42</v>
      </c>
      <c r="B22" s="49">
        <v>702</v>
      </c>
      <c r="C22" s="49">
        <v>741</v>
      </c>
    </row>
    <row r="23" spans="1:3" ht="15.75">
      <c r="A23" s="50" t="s">
        <v>34</v>
      </c>
      <c r="B23" s="79">
        <f>SUM(B17:B22)</f>
        <v>1599</v>
      </c>
      <c r="C23" s="79">
        <f>SUM(C17:C22)</f>
        <v>451</v>
      </c>
    </row>
    <row r="24" spans="1:3" ht="15">
      <c r="A24" s="20"/>
      <c r="B24" s="48"/>
      <c r="C24" s="48"/>
    </row>
    <row r="25" spans="1:3" ht="15.75">
      <c r="A25" s="13" t="s">
        <v>35</v>
      </c>
      <c r="B25" s="48"/>
      <c r="C25" s="48"/>
    </row>
    <row r="26" spans="1:3" ht="15">
      <c r="A26" s="8" t="s">
        <v>147</v>
      </c>
      <c r="B26" s="48">
        <v>0</v>
      </c>
      <c r="C26" s="48">
        <v>-128</v>
      </c>
    </row>
    <row r="27" spans="1:3" ht="15.75" thickBot="1">
      <c r="A27" s="17" t="s">
        <v>45</v>
      </c>
      <c r="B27" s="49">
        <v>-163</v>
      </c>
      <c r="C27" s="49">
        <v>-146</v>
      </c>
    </row>
    <row r="28" spans="1:3" ht="15.75">
      <c r="A28" s="21" t="s">
        <v>36</v>
      </c>
      <c r="B28" s="79">
        <f>SUM(B26:B27)</f>
        <v>-163</v>
      </c>
      <c r="C28" s="79">
        <f>SUM(C26:C27)</f>
        <v>-274</v>
      </c>
    </row>
    <row r="29" spans="1:3" ht="15">
      <c r="A29" s="20"/>
      <c r="B29" s="48"/>
      <c r="C29" s="48"/>
    </row>
    <row r="30" spans="1:3" ht="15">
      <c r="A30" s="16" t="s">
        <v>38</v>
      </c>
      <c r="B30" s="48">
        <f>B14+B23+B28</f>
        <v>536</v>
      </c>
      <c r="C30" s="48">
        <f>C14+C23+C28</f>
        <v>-179</v>
      </c>
    </row>
    <row r="31" spans="1:3" ht="15">
      <c r="A31" s="16" t="s">
        <v>37</v>
      </c>
      <c r="B31" s="48">
        <v>86</v>
      </c>
      <c r="C31" s="48">
        <v>265</v>
      </c>
    </row>
    <row r="32" spans="1:3" s="96" customFormat="1" ht="15.75" thickBot="1">
      <c r="A32" s="97"/>
      <c r="B32" s="49"/>
      <c r="C32" s="49"/>
    </row>
    <row r="33" spans="1:3" ht="15.75">
      <c r="A33" s="21" t="s">
        <v>39</v>
      </c>
      <c r="B33" s="95">
        <f>B31+B30</f>
        <v>622</v>
      </c>
      <c r="C33" s="95">
        <f>C31+C30</f>
        <v>86</v>
      </c>
    </row>
    <row r="35" ht="14.25">
      <c r="A35" s="18"/>
    </row>
    <row r="36" ht="14.25">
      <c r="A36" s="18"/>
    </row>
    <row r="37" spans="1:3" s="4" customFormat="1" ht="15">
      <c r="A37" s="18" t="s">
        <v>22</v>
      </c>
      <c r="B37" s="149" t="s">
        <v>21</v>
      </c>
      <c r="C37" s="149"/>
    </row>
    <row r="38" spans="1:3" s="4" customFormat="1" ht="15">
      <c r="A38" s="18"/>
      <c r="B38" s="18"/>
      <c r="C38" s="19"/>
    </row>
    <row r="41" ht="15">
      <c r="A41" s="98"/>
    </row>
  </sheetData>
  <mergeCells count="6">
    <mergeCell ref="B37:C37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8:C18 B22:C29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39" t="s">
        <v>5</v>
      </c>
      <c r="B1" s="139"/>
      <c r="C1" s="139"/>
      <c r="D1" s="139"/>
      <c r="E1" s="139"/>
      <c r="F1" s="139"/>
    </row>
    <row r="2" spans="1:6" ht="20.25">
      <c r="A2" s="139"/>
      <c r="B2" s="139"/>
      <c r="C2" s="139"/>
      <c r="D2" s="139"/>
      <c r="E2" s="139"/>
      <c r="F2" s="139"/>
    </row>
    <row r="3" spans="1:6" ht="15.75">
      <c r="A3" s="161" t="s">
        <v>121</v>
      </c>
      <c r="B3" s="161"/>
      <c r="C3" s="161"/>
      <c r="D3" s="161"/>
      <c r="E3" s="161"/>
      <c r="F3" s="161"/>
    </row>
    <row r="4" spans="1:6" ht="15">
      <c r="A4" s="144" t="s">
        <v>171</v>
      </c>
      <c r="B4" s="144"/>
      <c r="C4" s="144"/>
      <c r="D4" s="144"/>
      <c r="E4" s="144"/>
      <c r="F4" s="144"/>
    </row>
    <row r="5" spans="1:4" ht="15">
      <c r="A5" s="51"/>
      <c r="B5" s="51"/>
      <c r="C5" s="51"/>
      <c r="D5" s="51"/>
    </row>
    <row r="6" spans="1:6" ht="33" customHeight="1">
      <c r="A6" s="51"/>
      <c r="B6" s="145"/>
      <c r="C6" s="145"/>
      <c r="D6" s="133" t="s">
        <v>18</v>
      </c>
      <c r="E6" s="133"/>
      <c r="F6" s="133"/>
    </row>
    <row r="7" spans="1:6" ht="30.75" customHeight="1">
      <c r="A7" s="109"/>
      <c r="B7" s="69" t="s">
        <v>91</v>
      </c>
      <c r="C7" s="69" t="s">
        <v>92</v>
      </c>
      <c r="D7" s="69" t="s">
        <v>93</v>
      </c>
      <c r="E7" s="69" t="s">
        <v>94</v>
      </c>
      <c r="F7" s="71" t="s">
        <v>86</v>
      </c>
    </row>
    <row r="8" spans="1:6" ht="15" customHeight="1" hidden="1">
      <c r="A8" s="68" t="s">
        <v>95</v>
      </c>
      <c r="B8" s="110">
        <v>6575</v>
      </c>
      <c r="C8" s="110">
        <v>40</v>
      </c>
      <c r="D8" s="110">
        <f>657+11926+304</f>
        <v>12887</v>
      </c>
      <c r="E8" s="110">
        <f>33450-1723</f>
        <v>31727</v>
      </c>
      <c r="F8" s="110">
        <f>SUM(B8:E8)</f>
        <v>51229</v>
      </c>
    </row>
    <row r="9" spans="1:6" ht="31.5" hidden="1">
      <c r="A9" s="111" t="s">
        <v>96</v>
      </c>
      <c r="B9" s="112"/>
      <c r="C9" s="112"/>
      <c r="D9" s="112"/>
      <c r="E9" s="113"/>
      <c r="F9" s="113">
        <f>SUM(B9:E9)</f>
        <v>0</v>
      </c>
    </row>
    <row r="10" spans="1:6" ht="15" hidden="1">
      <c r="A10" s="114" t="s">
        <v>97</v>
      </c>
      <c r="B10" s="115">
        <f>SUM(B8:B9)</f>
        <v>6575</v>
      </c>
      <c r="C10" s="115">
        <f>SUM(C8:C9)</f>
        <v>40</v>
      </c>
      <c r="D10" s="115">
        <f>SUM(D8:D9)</f>
        <v>12887</v>
      </c>
      <c r="E10" s="115">
        <f>SUM(E8:E9)</f>
        <v>31727</v>
      </c>
      <c r="F10" s="115">
        <f>SUM(B10:E10)</f>
        <v>51229</v>
      </c>
    </row>
    <row r="11" spans="1:6" ht="15.75" hidden="1">
      <c r="A11" s="111"/>
      <c r="B11" s="110"/>
      <c r="C11" s="110"/>
      <c r="D11" s="110"/>
      <c r="E11" s="110"/>
      <c r="F11" s="110"/>
    </row>
    <row r="12" spans="1:6" ht="15.75" hidden="1">
      <c r="A12" s="114" t="s">
        <v>98</v>
      </c>
      <c r="B12" s="110"/>
      <c r="C12" s="115"/>
      <c r="D12" s="110"/>
      <c r="E12" s="110"/>
      <c r="F12" s="115">
        <f aca="true" t="shared" si="0" ref="F12:F20">SUM(B12:E12)</f>
        <v>0</v>
      </c>
    </row>
    <row r="13" spans="1:6" ht="30" hidden="1">
      <c r="A13" s="114" t="s">
        <v>99</v>
      </c>
      <c r="B13" s="110"/>
      <c r="C13" s="115"/>
      <c r="D13" s="110"/>
      <c r="E13" s="110"/>
      <c r="F13" s="115">
        <f t="shared" si="0"/>
        <v>0</v>
      </c>
    </row>
    <row r="14" spans="1:6" ht="30" hidden="1">
      <c r="A14" s="114" t="s">
        <v>100</v>
      </c>
      <c r="B14" s="112"/>
      <c r="C14" s="112"/>
      <c r="D14" s="113"/>
      <c r="E14" s="112"/>
      <c r="F14" s="112">
        <f t="shared" si="0"/>
        <v>0</v>
      </c>
    </row>
    <row r="15" spans="1:6" ht="15.75" hidden="1">
      <c r="A15" s="114" t="s">
        <v>101</v>
      </c>
      <c r="B15" s="110"/>
      <c r="C15" s="110"/>
      <c r="D15" s="110"/>
      <c r="E15" s="115"/>
      <c r="F15" s="115">
        <f t="shared" si="0"/>
        <v>0</v>
      </c>
    </row>
    <row r="16" spans="1:6" ht="15.75" hidden="1">
      <c r="A16" s="114" t="s">
        <v>102</v>
      </c>
      <c r="B16" s="110"/>
      <c r="C16" s="110"/>
      <c r="D16" s="110"/>
      <c r="E16" s="115">
        <f>6882+301</f>
        <v>7183</v>
      </c>
      <c r="F16" s="115">
        <f t="shared" si="0"/>
        <v>7183</v>
      </c>
    </row>
    <row r="17" spans="1:6" ht="15.75" hidden="1">
      <c r="A17" s="114" t="s">
        <v>103</v>
      </c>
      <c r="B17" s="110"/>
      <c r="C17" s="110"/>
      <c r="D17" s="110"/>
      <c r="E17" s="115">
        <v>0</v>
      </c>
      <c r="F17" s="115">
        <f t="shared" si="0"/>
        <v>0</v>
      </c>
    </row>
    <row r="18" spans="1:6" ht="15" customHeight="1" hidden="1">
      <c r="A18" s="160" t="s">
        <v>104</v>
      </c>
      <c r="B18" s="162"/>
      <c r="C18" s="134"/>
      <c r="D18" s="134">
        <v>32</v>
      </c>
      <c r="E18" s="162">
        <v>-32</v>
      </c>
      <c r="F18" s="162">
        <f t="shared" si="0"/>
        <v>0</v>
      </c>
    </row>
    <row r="19" spans="1:6" ht="15" customHeight="1" hidden="1">
      <c r="A19" s="160"/>
      <c r="B19" s="132"/>
      <c r="C19" s="135"/>
      <c r="D19" s="135"/>
      <c r="E19" s="132"/>
      <c r="F19" s="132">
        <f t="shared" si="0"/>
        <v>0</v>
      </c>
    </row>
    <row r="20" spans="1:6" ht="30" hidden="1">
      <c r="A20" s="114" t="s">
        <v>105</v>
      </c>
      <c r="B20" s="116"/>
      <c r="C20" s="117"/>
      <c r="D20" s="117">
        <v>-2</v>
      </c>
      <c r="E20" s="116">
        <v>-132</v>
      </c>
      <c r="F20" s="115">
        <f t="shared" si="0"/>
        <v>-134</v>
      </c>
    </row>
    <row r="21" spans="1:6" ht="15.75" hidden="1">
      <c r="A21" s="111" t="s">
        <v>106</v>
      </c>
      <c r="B21" s="118">
        <f>B10+B15+B16+B17+B18+B20</f>
        <v>6575</v>
      </c>
      <c r="C21" s="118">
        <f>C10+C15+C16+C17+C18+C20</f>
        <v>40</v>
      </c>
      <c r="D21" s="118">
        <f>D10+D15+D16+D17+D18+D20</f>
        <v>12917</v>
      </c>
      <c r="E21" s="118">
        <f>E10+E15+E16+E17+E18+E20</f>
        <v>38746</v>
      </c>
      <c r="F21" s="118">
        <f>F10+F15+F16+F17+F18+F20</f>
        <v>58278</v>
      </c>
    </row>
    <row r="22" spans="1:6" ht="15.75" hidden="1">
      <c r="A22" s="111"/>
      <c r="B22" s="110"/>
      <c r="C22" s="110"/>
      <c r="D22" s="110"/>
      <c r="E22" s="110"/>
      <c r="F22" s="110"/>
    </row>
    <row r="23" spans="1:6" ht="30" hidden="1">
      <c r="A23" s="114" t="s">
        <v>107</v>
      </c>
      <c r="B23" s="110"/>
      <c r="C23" s="110"/>
      <c r="D23" s="110"/>
      <c r="E23" s="115">
        <v>3075</v>
      </c>
      <c r="F23" s="116">
        <f>SUM(B23:E23)</f>
        <v>3075</v>
      </c>
    </row>
    <row r="24" spans="1:6" ht="15.75" hidden="1">
      <c r="A24" s="114" t="s">
        <v>108</v>
      </c>
      <c r="B24" s="117"/>
      <c r="C24" s="116">
        <v>-2</v>
      </c>
      <c r="D24" s="117"/>
      <c r="E24" s="117"/>
      <c r="F24" s="116">
        <f aca="true" t="shared" si="1" ref="F24:F35">SUM(B24:E24)</f>
        <v>-2</v>
      </c>
    </row>
    <row r="25" spans="1:6" ht="30" hidden="1">
      <c r="A25" s="114" t="s">
        <v>109</v>
      </c>
      <c r="B25" s="117"/>
      <c r="C25" s="116"/>
      <c r="D25" s="117"/>
      <c r="E25" s="117"/>
      <c r="F25" s="116">
        <f t="shared" si="1"/>
        <v>0</v>
      </c>
    </row>
    <row r="26" spans="1:6" ht="30" hidden="1">
      <c r="A26" s="114" t="s">
        <v>100</v>
      </c>
      <c r="B26" s="117"/>
      <c r="C26" s="117"/>
      <c r="D26" s="116"/>
      <c r="E26" s="117"/>
      <c r="F26" s="116">
        <f t="shared" si="1"/>
        <v>0</v>
      </c>
    </row>
    <row r="27" spans="1:6" ht="15" customHeight="1" hidden="1">
      <c r="A27" s="160" t="s">
        <v>110</v>
      </c>
      <c r="B27" s="135"/>
      <c r="C27" s="115"/>
      <c r="D27" s="115"/>
      <c r="E27" s="135"/>
      <c r="F27" s="116">
        <f t="shared" si="1"/>
        <v>0</v>
      </c>
    </row>
    <row r="28" spans="1:6" ht="15" customHeight="1" hidden="1">
      <c r="A28" s="160"/>
      <c r="B28" s="134"/>
      <c r="C28" s="115"/>
      <c r="D28" s="115"/>
      <c r="E28" s="134"/>
      <c r="F28" s="116">
        <f t="shared" si="1"/>
        <v>0</v>
      </c>
    </row>
    <row r="29" spans="1:6" ht="15.75" hidden="1">
      <c r="A29" s="114" t="s">
        <v>111</v>
      </c>
      <c r="B29" s="110"/>
      <c r="C29" s="115">
        <v>160</v>
      </c>
      <c r="D29" s="115"/>
      <c r="E29" s="110"/>
      <c r="F29" s="116">
        <f t="shared" si="1"/>
        <v>160</v>
      </c>
    </row>
    <row r="30" spans="1:6" ht="15.75" hidden="1">
      <c r="A30" s="114" t="s">
        <v>101</v>
      </c>
      <c r="B30" s="110"/>
      <c r="C30" s="110"/>
      <c r="D30" s="110"/>
      <c r="E30" s="115">
        <v>-1309</v>
      </c>
      <c r="F30" s="116">
        <f t="shared" si="1"/>
        <v>-1309</v>
      </c>
    </row>
    <row r="31" spans="1:6" ht="15.75" hidden="1">
      <c r="A31" s="114" t="s">
        <v>102</v>
      </c>
      <c r="B31" s="110"/>
      <c r="C31" s="110"/>
      <c r="D31" s="110"/>
      <c r="E31" s="115">
        <v>1009</v>
      </c>
      <c r="F31" s="116">
        <f t="shared" si="1"/>
        <v>1009</v>
      </c>
    </row>
    <row r="32" spans="1:6" ht="15.75" hidden="1">
      <c r="A32" s="114" t="s">
        <v>104</v>
      </c>
      <c r="B32" s="110"/>
      <c r="C32" s="110"/>
      <c r="D32" s="110"/>
      <c r="E32" s="115">
        <v>-6486</v>
      </c>
      <c r="F32" s="116">
        <f t="shared" si="1"/>
        <v>-6486</v>
      </c>
    </row>
    <row r="33" spans="1:6" ht="15.75" hidden="1">
      <c r="A33" s="114" t="s">
        <v>112</v>
      </c>
      <c r="B33" s="110"/>
      <c r="C33" s="110"/>
      <c r="D33" s="110"/>
      <c r="E33" s="115">
        <v>-245</v>
      </c>
      <c r="F33" s="116">
        <f t="shared" si="1"/>
        <v>-245</v>
      </c>
    </row>
    <row r="34" spans="1:6" ht="15" customHeight="1" hidden="1">
      <c r="A34" s="160" t="s">
        <v>105</v>
      </c>
      <c r="B34" s="162">
        <v>6575</v>
      </c>
      <c r="C34" s="134"/>
      <c r="D34" s="162">
        <v>-5724</v>
      </c>
      <c r="E34" s="162">
        <v>12252</v>
      </c>
      <c r="F34" s="116">
        <f t="shared" si="1"/>
        <v>13103</v>
      </c>
    </row>
    <row r="35" spans="1:6" ht="15" customHeight="1" hidden="1">
      <c r="A35" s="160"/>
      <c r="B35" s="132"/>
      <c r="C35" s="135"/>
      <c r="D35" s="132"/>
      <c r="E35" s="132"/>
      <c r="F35" s="116">
        <f t="shared" si="1"/>
        <v>0</v>
      </c>
    </row>
    <row r="36" spans="1:6" ht="30.75" customHeight="1">
      <c r="A36" s="75" t="s">
        <v>157</v>
      </c>
      <c r="B36" s="121">
        <v>20863</v>
      </c>
      <c r="C36" s="121"/>
      <c r="D36" s="122">
        <v>5349</v>
      </c>
      <c r="E36" s="121">
        <v>648</v>
      </c>
      <c r="F36" s="121">
        <v>26860</v>
      </c>
    </row>
    <row r="37" spans="1:6" ht="30.75" customHeight="1">
      <c r="A37" s="70" t="s">
        <v>27</v>
      </c>
      <c r="B37" s="123"/>
      <c r="C37" s="123"/>
      <c r="D37" s="123"/>
      <c r="E37" s="124">
        <v>348</v>
      </c>
      <c r="F37" s="125">
        <f>E37</f>
        <v>348</v>
      </c>
    </row>
    <row r="38" spans="1:6" ht="30.75" customHeight="1">
      <c r="A38" s="70" t="s">
        <v>126</v>
      </c>
      <c r="B38" s="123"/>
      <c r="C38" s="123"/>
      <c r="D38" s="123"/>
      <c r="E38" s="126">
        <v>-184</v>
      </c>
      <c r="F38" s="126">
        <f>E38</f>
        <v>-184</v>
      </c>
    </row>
    <row r="39" spans="1:6" ht="30.75" customHeight="1">
      <c r="A39" s="70" t="s">
        <v>140</v>
      </c>
      <c r="B39" s="123"/>
      <c r="C39" s="123"/>
      <c r="D39" s="127">
        <v>464</v>
      </c>
      <c r="E39" s="126">
        <v>-464</v>
      </c>
      <c r="F39" s="126"/>
    </row>
    <row r="40" spans="1:6" ht="30.75" customHeight="1">
      <c r="A40" s="70" t="s">
        <v>147</v>
      </c>
      <c r="B40" s="128">
        <v>-84</v>
      </c>
      <c r="C40" s="129"/>
      <c r="D40" s="128">
        <v>-45</v>
      </c>
      <c r="E40" s="130"/>
      <c r="F40" s="129">
        <f>SUM(B40:E40)</f>
        <v>-129</v>
      </c>
    </row>
    <row r="41" spans="1:6" ht="30.75" customHeight="1">
      <c r="A41" s="74" t="s">
        <v>132</v>
      </c>
      <c r="B41" s="130"/>
      <c r="C41" s="129"/>
      <c r="D41" s="130">
        <v>106</v>
      </c>
      <c r="E41" s="130"/>
      <c r="F41" s="130">
        <f>SUM(B41:E41)</f>
        <v>106</v>
      </c>
    </row>
    <row r="42" spans="1:6" s="68" customFormat="1" ht="30.75" customHeight="1">
      <c r="A42" s="75" t="s">
        <v>149</v>
      </c>
      <c r="B42" s="121">
        <f>SUM(B36:B41)</f>
        <v>20779</v>
      </c>
      <c r="C42" s="121"/>
      <c r="D42" s="121">
        <f>SUM(D36:D41)</f>
        <v>5874</v>
      </c>
      <c r="E42" s="121">
        <f>SUM(E36:E39)</f>
        <v>348</v>
      </c>
      <c r="F42" s="121">
        <f>SUM(F36:F41)</f>
        <v>27001</v>
      </c>
    </row>
    <row r="43" spans="1:6" s="68" customFormat="1" ht="30.75" customHeight="1">
      <c r="A43" s="75" t="s">
        <v>27</v>
      </c>
      <c r="B43" s="123"/>
      <c r="C43" s="123"/>
      <c r="D43" s="123"/>
      <c r="E43" s="124">
        <v>550</v>
      </c>
      <c r="F43" s="125">
        <f>E43</f>
        <v>550</v>
      </c>
    </row>
    <row r="44" spans="1:6" s="68" customFormat="1" ht="30.75" customHeight="1">
      <c r="A44" s="70" t="s">
        <v>126</v>
      </c>
      <c r="B44" s="123"/>
      <c r="C44" s="123"/>
      <c r="D44" s="123"/>
      <c r="E44" s="126">
        <v>-250</v>
      </c>
      <c r="F44" s="126">
        <f>E44</f>
        <v>-250</v>
      </c>
    </row>
    <row r="45" spans="1:6" s="68" customFormat="1" ht="30.75" customHeight="1">
      <c r="A45" s="70" t="s">
        <v>140</v>
      </c>
      <c r="B45" s="123"/>
      <c r="C45" s="123"/>
      <c r="D45" s="127">
        <v>98</v>
      </c>
      <c r="E45" s="126">
        <v>-98</v>
      </c>
      <c r="F45" s="127">
        <f>D45+E45</f>
        <v>0</v>
      </c>
    </row>
    <row r="46" spans="1:6" s="68" customFormat="1" ht="30.75" customHeight="1">
      <c r="A46" s="74" t="s">
        <v>132</v>
      </c>
      <c r="B46" s="123"/>
      <c r="C46" s="123"/>
      <c r="D46" s="127">
        <v>93</v>
      </c>
      <c r="E46" s="126"/>
      <c r="F46" s="127">
        <f>D46+E46</f>
        <v>93</v>
      </c>
    </row>
    <row r="47" spans="1:6" s="68" customFormat="1" ht="30.75" customHeight="1">
      <c r="A47" s="75" t="s">
        <v>172</v>
      </c>
      <c r="B47" s="121">
        <f>SUM(B42:B45)</f>
        <v>20779</v>
      </c>
      <c r="C47" s="121"/>
      <c r="D47" s="121">
        <f>SUM(D42:D46)</f>
        <v>6065</v>
      </c>
      <c r="E47" s="121">
        <f>SUM(E42:E46)</f>
        <v>550</v>
      </c>
      <c r="F47" s="121">
        <f>SUM(F42:F46)</f>
        <v>27394</v>
      </c>
    </row>
    <row r="49" ht="15">
      <c r="A49" s="18"/>
    </row>
    <row r="51" spans="1:6" ht="15">
      <c r="A51" s="18" t="s">
        <v>22</v>
      </c>
      <c r="D51" s="149" t="s">
        <v>21</v>
      </c>
      <c r="E51" s="149"/>
      <c r="F51" s="149"/>
    </row>
    <row r="52" spans="1:2" ht="15">
      <c r="A52" s="18"/>
      <c r="B52" s="18"/>
    </row>
    <row r="53" ht="15">
      <c r="A53" s="52"/>
    </row>
    <row r="54" ht="15">
      <c r="A54" s="52"/>
    </row>
    <row r="56" ht="15">
      <c r="A56" s="52"/>
    </row>
  </sheetData>
  <mergeCells count="21">
    <mergeCell ref="A27:A28"/>
    <mergeCell ref="B27:B28"/>
    <mergeCell ref="E27:E28"/>
    <mergeCell ref="C34:C35"/>
    <mergeCell ref="D34:D35"/>
    <mergeCell ref="E34:E35"/>
    <mergeCell ref="B34:B35"/>
    <mergeCell ref="D18:D19"/>
    <mergeCell ref="C18:C19"/>
    <mergeCell ref="B18:B19"/>
    <mergeCell ref="D51:F51"/>
    <mergeCell ref="A18:A19"/>
    <mergeCell ref="A34:A35"/>
    <mergeCell ref="A1:F1"/>
    <mergeCell ref="A2:F2"/>
    <mergeCell ref="A3:F3"/>
    <mergeCell ref="E18:E19"/>
    <mergeCell ref="F18:F19"/>
    <mergeCell ref="A4:F4"/>
    <mergeCell ref="B6:C6"/>
    <mergeCell ref="D6:F6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  <ignoredErrors>
    <ignoredError sqref="F38 F44:F46" unlockedFormula="1"/>
    <ignoredError sqref="B42 D42" formulaRange="1"/>
    <ignoredError sqref="E4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1" customWidth="1"/>
    <col min="2" max="2" width="8.7109375" style="31" customWidth="1"/>
    <col min="3" max="3" width="12.00390625" style="31" customWidth="1"/>
    <col min="4" max="4" width="12.421875" style="31" customWidth="1"/>
    <col min="5" max="16384" width="10.7109375" style="31" customWidth="1"/>
  </cols>
  <sheetData>
    <row r="1" spans="1:4" ht="20.25">
      <c r="A1" s="163" t="s">
        <v>5</v>
      </c>
      <c r="B1" s="163"/>
      <c r="C1" s="163"/>
      <c r="D1" s="163"/>
    </row>
    <row r="2" spans="1:4" ht="15">
      <c r="A2" s="137"/>
      <c r="B2" s="137"/>
      <c r="C2" s="137"/>
      <c r="D2" s="137"/>
    </row>
    <row r="3" spans="1:4" ht="15.75">
      <c r="A3" s="164" t="s">
        <v>68</v>
      </c>
      <c r="B3" s="164"/>
      <c r="C3" s="164"/>
      <c r="D3" s="164"/>
    </row>
    <row r="4" spans="1:4" ht="15.75">
      <c r="A4" s="164" t="s">
        <v>67</v>
      </c>
      <c r="B4" s="164"/>
      <c r="C4" s="164"/>
      <c r="D4" s="164"/>
    </row>
    <row r="5" spans="1:4" ht="14.25">
      <c r="A5" s="165" t="s">
        <v>171</v>
      </c>
      <c r="B5" s="165"/>
      <c r="C5" s="165"/>
      <c r="D5" s="165"/>
    </row>
    <row r="6" spans="1:4" ht="15">
      <c r="A6" s="137"/>
      <c r="B6" s="137"/>
      <c r="C6" s="137"/>
      <c r="D6" s="137"/>
    </row>
    <row r="7" spans="1:10" s="32" customFormat="1" ht="14.25">
      <c r="A7" s="136" t="s">
        <v>18</v>
      </c>
      <c r="B7" s="136"/>
      <c r="C7" s="136"/>
      <c r="D7" s="136"/>
      <c r="E7" s="33"/>
      <c r="F7" s="33"/>
      <c r="G7" s="33"/>
      <c r="H7" s="33"/>
      <c r="I7" s="33"/>
      <c r="J7" s="33"/>
    </row>
    <row r="8" spans="1:12" s="35" customFormat="1" ht="15.75">
      <c r="A8" s="55"/>
      <c r="B8" s="56" t="s">
        <v>69</v>
      </c>
      <c r="C8" s="56" t="s">
        <v>70</v>
      </c>
      <c r="D8" s="56" t="s">
        <v>88</v>
      </c>
      <c r="E8" s="34"/>
      <c r="F8" s="34"/>
      <c r="G8" s="34"/>
      <c r="H8" s="34"/>
      <c r="I8" s="34"/>
      <c r="J8" s="34"/>
      <c r="K8" s="34"/>
      <c r="L8" s="34"/>
    </row>
    <row r="9" spans="1:4" ht="23.25" customHeight="1">
      <c r="A9" s="57" t="s">
        <v>71</v>
      </c>
      <c r="B9" s="58"/>
      <c r="C9" s="58"/>
      <c r="D9" s="58"/>
    </row>
    <row r="10" spans="1:4" ht="15">
      <c r="A10" s="59" t="s">
        <v>84</v>
      </c>
      <c r="B10" s="60">
        <v>2331</v>
      </c>
      <c r="C10" s="60">
        <v>18067</v>
      </c>
      <c r="D10" s="61">
        <v>64.53</v>
      </c>
    </row>
    <row r="11" spans="1:4" ht="15">
      <c r="A11" s="59" t="s">
        <v>163</v>
      </c>
      <c r="B11" s="60">
        <v>8323</v>
      </c>
      <c r="C11" s="60">
        <v>16687</v>
      </c>
      <c r="D11" s="61">
        <v>51.4</v>
      </c>
    </row>
    <row r="12" spans="1:4" ht="15">
      <c r="A12" s="59" t="s">
        <v>164</v>
      </c>
      <c r="B12" s="60">
        <v>1118</v>
      </c>
      <c r="C12" s="60">
        <v>1118</v>
      </c>
      <c r="D12" s="61">
        <v>53.6</v>
      </c>
    </row>
    <row r="13" spans="1:4" ht="15">
      <c r="A13" s="59" t="s">
        <v>165</v>
      </c>
      <c r="B13" s="60">
        <v>1241</v>
      </c>
      <c r="C13" s="60">
        <v>268</v>
      </c>
      <c r="D13" s="61">
        <v>74.72</v>
      </c>
    </row>
    <row r="14" spans="1:4" ht="15">
      <c r="A14" s="59" t="s">
        <v>85</v>
      </c>
      <c r="B14" s="60">
        <v>3512</v>
      </c>
      <c r="C14" s="60">
        <v>3512</v>
      </c>
      <c r="D14" s="61">
        <v>98.74</v>
      </c>
    </row>
    <row r="15" spans="1:4" ht="15">
      <c r="A15" s="62" t="s">
        <v>87</v>
      </c>
      <c r="B15" s="60">
        <v>33</v>
      </c>
      <c r="C15" s="60">
        <v>33</v>
      </c>
      <c r="D15" s="61">
        <v>65</v>
      </c>
    </row>
    <row r="16" spans="1:13" ht="15.75">
      <c r="A16" s="63" t="s">
        <v>86</v>
      </c>
      <c r="B16" s="64">
        <f>SUM(B10:B15)</f>
        <v>16558</v>
      </c>
      <c r="C16" s="64">
        <f>SUM(C10:C15)</f>
        <v>39685</v>
      </c>
      <c r="D16" s="61"/>
      <c r="E16" s="36"/>
      <c r="F16" s="37"/>
      <c r="G16" s="37"/>
      <c r="H16" s="37"/>
      <c r="I16" s="37"/>
      <c r="J16" s="37"/>
      <c r="K16" s="37"/>
      <c r="L16" s="37"/>
      <c r="M16" s="37"/>
    </row>
    <row r="17" spans="1:4" ht="23.25" customHeight="1">
      <c r="A17" s="57" t="s">
        <v>72</v>
      </c>
      <c r="B17" s="58"/>
      <c r="C17" s="58"/>
      <c r="D17" s="61"/>
    </row>
    <row r="18" spans="1:4" ht="15">
      <c r="A18" s="59" t="s">
        <v>81</v>
      </c>
      <c r="B18" s="60">
        <v>5409</v>
      </c>
      <c r="C18" s="60">
        <v>26416</v>
      </c>
      <c r="D18" s="61">
        <v>30.91</v>
      </c>
    </row>
    <row r="19" spans="1:4" ht="15">
      <c r="A19" s="59" t="s">
        <v>166</v>
      </c>
      <c r="B19" s="60">
        <v>1903</v>
      </c>
      <c r="C19" s="60">
        <v>863</v>
      </c>
      <c r="D19" s="61">
        <v>49.99</v>
      </c>
    </row>
    <row r="20" spans="1:4" ht="15">
      <c r="A20" s="65" t="s">
        <v>82</v>
      </c>
      <c r="B20" s="60">
        <v>287</v>
      </c>
      <c r="C20" s="60">
        <v>287</v>
      </c>
      <c r="D20" s="61">
        <v>24.2</v>
      </c>
    </row>
    <row r="21" spans="1:4" ht="15">
      <c r="A21" s="65" t="s">
        <v>83</v>
      </c>
      <c r="B21" s="60">
        <v>0</v>
      </c>
      <c r="C21" s="60"/>
      <c r="D21" s="61">
        <v>50</v>
      </c>
    </row>
    <row r="22" spans="1:13" ht="15.75">
      <c r="A22" s="63" t="s">
        <v>86</v>
      </c>
      <c r="B22" s="66">
        <f>SUM(B18:B21)</f>
        <v>7599</v>
      </c>
      <c r="C22" s="66">
        <f>SUM(C18:C21)</f>
        <v>27566</v>
      </c>
      <c r="D22" s="61"/>
      <c r="E22" s="37"/>
      <c r="F22" s="37"/>
      <c r="G22" s="37"/>
      <c r="H22" s="37"/>
      <c r="I22" s="37"/>
      <c r="J22" s="37"/>
      <c r="K22" s="37"/>
      <c r="L22" s="37"/>
      <c r="M22" s="37"/>
    </row>
    <row r="23" spans="1:4" ht="23.25" customHeight="1">
      <c r="A23" s="57" t="s">
        <v>73</v>
      </c>
      <c r="B23" s="58"/>
      <c r="C23" s="58"/>
      <c r="D23" s="61"/>
    </row>
    <row r="24" spans="1:4" ht="15">
      <c r="A24" s="65" t="s">
        <v>167</v>
      </c>
      <c r="B24" s="66">
        <v>13</v>
      </c>
      <c r="C24" s="66">
        <v>13</v>
      </c>
      <c r="D24" s="61">
        <v>5</v>
      </c>
    </row>
    <row r="25" spans="1:13" ht="15.75">
      <c r="A25" s="63" t="s">
        <v>86</v>
      </c>
      <c r="B25" s="66">
        <f>SUM(B24:B24)</f>
        <v>13</v>
      </c>
      <c r="C25" s="66">
        <f>SUM(C24:C24)</f>
        <v>13</v>
      </c>
      <c r="D25" s="61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67" t="s">
        <v>120</v>
      </c>
      <c r="B26" s="66">
        <f>B16+B22+B25</f>
        <v>24170</v>
      </c>
      <c r="C26" s="66">
        <f>C16+C22+C25</f>
        <v>67264</v>
      </c>
      <c r="D26" s="61"/>
      <c r="E26" s="36"/>
      <c r="F26" s="37"/>
      <c r="G26" s="37"/>
      <c r="H26" s="37"/>
      <c r="I26" s="37"/>
      <c r="J26" s="37"/>
      <c r="K26" s="37"/>
      <c r="L26" s="37"/>
      <c r="M26" s="37"/>
    </row>
    <row r="27" spans="1:4" ht="15">
      <c r="A27" s="137"/>
      <c r="B27" s="137"/>
      <c r="C27" s="137"/>
      <c r="D27" s="137"/>
    </row>
    <row r="28" spans="1:4" ht="15">
      <c r="A28" s="137"/>
      <c r="B28" s="137"/>
      <c r="C28" s="137"/>
      <c r="D28" s="137"/>
    </row>
    <row r="29" spans="1:4" ht="24" customHeight="1">
      <c r="A29" s="138"/>
      <c r="B29" s="131"/>
      <c r="C29" s="131"/>
      <c r="D29" s="131"/>
    </row>
    <row r="31" spans="1:3" ht="14.25">
      <c r="A31" s="38"/>
      <c r="B31" s="38"/>
      <c r="C31" s="38"/>
    </row>
    <row r="33" spans="1:3" s="4" customFormat="1" ht="15">
      <c r="A33" s="18" t="s">
        <v>22</v>
      </c>
      <c r="B33" s="149" t="s">
        <v>21</v>
      </c>
      <c r="C33" s="149"/>
    </row>
    <row r="34" spans="1:3" s="4" customFormat="1" ht="15">
      <c r="A34" s="18"/>
      <c r="B34" s="18"/>
      <c r="C34" s="19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8:D21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:D1" r:id="rId6" display="STARA PLANINA HOLD Pls"/>
    <hyperlink ref="A12" r:id="rId7" display="http://www.sphold.com/en/companies/patstroinjenering_en/"/>
    <hyperlink ref="A11" r:id="rId8" display="http://www.sphold.com/en/companies/elhim_en/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8515625" style="42" customWidth="1"/>
    <col min="2" max="2" width="56.140625" style="42" customWidth="1"/>
    <col min="3" max="3" width="14.421875" style="42" customWidth="1"/>
    <col min="4" max="4" width="23.00390625" style="42" customWidth="1"/>
    <col min="5" max="16384" width="9.140625" style="42" customWidth="1"/>
  </cols>
  <sheetData>
    <row r="1" spans="1:4" s="39" customFormat="1" ht="21" thickBot="1">
      <c r="A1" s="163" t="s">
        <v>5</v>
      </c>
      <c r="B1" s="163"/>
      <c r="C1" s="163"/>
      <c r="D1" s="163"/>
    </row>
    <row r="2" spans="1:4" s="39" customFormat="1" ht="16.5" customHeight="1" thickBot="1" thickTop="1">
      <c r="A2" s="170" t="s">
        <v>80</v>
      </c>
      <c r="B2" s="170"/>
      <c r="C2" s="170"/>
      <c r="D2" s="170"/>
    </row>
    <row r="3" spans="1:4" s="39" customFormat="1" ht="36.75" customHeight="1" thickTop="1">
      <c r="A3" s="30"/>
      <c r="B3" s="167"/>
      <c r="C3" s="167"/>
      <c r="D3" s="167"/>
    </row>
    <row r="4" spans="1:4" s="39" customFormat="1" ht="15" customHeight="1">
      <c r="A4" s="166" t="s">
        <v>47</v>
      </c>
      <c r="B4" s="166"/>
      <c r="C4" s="166"/>
      <c r="D4" s="166"/>
    </row>
    <row r="5" spans="1:4" s="39" customFormat="1" ht="14.25">
      <c r="A5" s="30"/>
      <c r="B5" s="167"/>
      <c r="C5" s="167"/>
      <c r="D5" s="167"/>
    </row>
    <row r="6" spans="1:4" s="39" customFormat="1" ht="15">
      <c r="A6" s="40" t="s">
        <v>61</v>
      </c>
      <c r="B6" s="171" t="s">
        <v>54</v>
      </c>
      <c r="C6" s="171"/>
      <c r="D6" s="171"/>
    </row>
    <row r="7" spans="1:4" s="39" customFormat="1" ht="30" customHeight="1">
      <c r="A7" s="30"/>
      <c r="B7" s="167" t="s">
        <v>60</v>
      </c>
      <c r="C7" s="167"/>
      <c r="D7" s="167"/>
    </row>
    <row r="8" spans="1:4" s="39" customFormat="1" ht="30.75" customHeight="1">
      <c r="A8" s="30"/>
      <c r="B8" s="169" t="s">
        <v>55</v>
      </c>
      <c r="C8" s="169"/>
      <c r="D8" s="169"/>
    </row>
    <row r="9" spans="1:4" s="39" customFormat="1" ht="54" customHeight="1">
      <c r="A9" s="41"/>
      <c r="B9" s="169" t="s">
        <v>141</v>
      </c>
      <c r="C9" s="169"/>
      <c r="D9" s="169"/>
    </row>
    <row r="10" spans="1:4" s="39" customFormat="1" ht="14.25">
      <c r="A10" s="30"/>
      <c r="B10" s="167" t="s">
        <v>46</v>
      </c>
      <c r="C10" s="167"/>
      <c r="D10" s="167"/>
    </row>
    <row r="11" spans="1:4" s="39" customFormat="1" ht="30.75" customHeight="1">
      <c r="A11" s="41" t="s">
        <v>62</v>
      </c>
      <c r="B11" s="167" t="s">
        <v>56</v>
      </c>
      <c r="C11" s="168"/>
      <c r="D11" s="168"/>
    </row>
    <row r="12" spans="1:4" s="39" customFormat="1" ht="31.5" customHeight="1">
      <c r="A12" s="41" t="s">
        <v>63</v>
      </c>
      <c r="B12" s="167" t="s">
        <v>57</v>
      </c>
      <c r="C12" s="168"/>
      <c r="D12" s="168"/>
    </row>
    <row r="13" spans="1:4" s="39" customFormat="1" ht="18.75" customHeight="1">
      <c r="A13" s="41" t="s">
        <v>62</v>
      </c>
      <c r="B13" s="167" t="s">
        <v>58</v>
      </c>
      <c r="C13" s="168"/>
      <c r="D13" s="168"/>
    </row>
    <row r="14" spans="1:4" s="39" customFormat="1" ht="20.25" customHeight="1">
      <c r="A14" s="41" t="s">
        <v>62</v>
      </c>
      <c r="B14" s="167" t="s">
        <v>59</v>
      </c>
      <c r="C14" s="168"/>
      <c r="D14" s="168"/>
    </row>
    <row r="15" spans="1:4" s="39" customFormat="1" ht="14.25">
      <c r="A15" s="30"/>
      <c r="B15" s="167"/>
      <c r="C15" s="167"/>
      <c r="D15" s="167"/>
    </row>
    <row r="16" spans="1:4" s="39" customFormat="1" ht="45" customHeight="1">
      <c r="A16" s="30"/>
      <c r="B16" s="169" t="s">
        <v>48</v>
      </c>
      <c r="C16" s="169"/>
      <c r="D16" s="169"/>
    </row>
    <row r="17" spans="1:4" s="39" customFormat="1" ht="14.25">
      <c r="A17" s="30"/>
      <c r="B17" s="167"/>
      <c r="C17" s="167"/>
      <c r="D17" s="167"/>
    </row>
    <row r="18" spans="1:4" ht="15">
      <c r="A18" s="40" t="s">
        <v>65</v>
      </c>
      <c r="B18" s="171" t="s">
        <v>64</v>
      </c>
      <c r="C18" s="171"/>
      <c r="D18" s="171"/>
    </row>
    <row r="19" spans="1:4" ht="29.25" customHeight="1">
      <c r="A19" s="43"/>
      <c r="B19" s="169" t="s">
        <v>50</v>
      </c>
      <c r="C19" s="169"/>
      <c r="D19" s="169"/>
    </row>
    <row r="20" spans="1:4" ht="18" customHeight="1">
      <c r="A20" s="43"/>
      <c r="B20" s="169" t="s">
        <v>51</v>
      </c>
      <c r="C20" s="169"/>
      <c r="D20" s="169"/>
    </row>
    <row r="21" spans="1:4" ht="29.25" customHeight="1">
      <c r="A21" s="43"/>
      <c r="B21" s="169" t="s">
        <v>52</v>
      </c>
      <c r="C21" s="169"/>
      <c r="D21" s="169"/>
    </row>
    <row r="22" spans="1:4" s="39" customFormat="1" ht="14.25">
      <c r="A22" s="30"/>
      <c r="B22" s="167"/>
      <c r="C22" s="167"/>
      <c r="D22" s="167"/>
    </row>
    <row r="23" spans="1:4" ht="15">
      <c r="A23" s="40" t="s">
        <v>66</v>
      </c>
      <c r="B23" s="171" t="s">
        <v>53</v>
      </c>
      <c r="C23" s="171"/>
      <c r="D23" s="171"/>
    </row>
    <row r="24" spans="1:4" ht="15.75" customHeight="1">
      <c r="A24" s="43" t="s">
        <v>74</v>
      </c>
      <c r="B24" s="173" t="s">
        <v>76</v>
      </c>
      <c r="C24" s="173"/>
      <c r="D24" s="173"/>
    </row>
    <row r="25" spans="1:4" s="39" customFormat="1" ht="6.75" customHeight="1">
      <c r="A25" s="30"/>
      <c r="B25" s="167"/>
      <c r="C25" s="167"/>
      <c r="D25" s="167"/>
    </row>
    <row r="26" spans="1:4" ht="14.25">
      <c r="A26" s="43" t="s">
        <v>77</v>
      </c>
      <c r="B26" s="172" t="s">
        <v>127</v>
      </c>
      <c r="C26" s="172"/>
      <c r="D26" s="172"/>
    </row>
    <row r="27" spans="1:4" s="39" customFormat="1" ht="9" customHeight="1">
      <c r="A27" s="30"/>
      <c r="B27" s="167"/>
      <c r="C27" s="167"/>
      <c r="D27" s="167"/>
    </row>
    <row r="28" spans="1:4" ht="14.25">
      <c r="A28" s="30" t="s">
        <v>78</v>
      </c>
      <c r="B28" s="172" t="s">
        <v>135</v>
      </c>
      <c r="C28" s="172"/>
      <c r="D28" s="172"/>
    </row>
    <row r="29" spans="1:4" ht="14.25">
      <c r="A29" s="30"/>
      <c r="B29" s="93"/>
      <c r="C29" s="93"/>
      <c r="D29" s="93"/>
    </row>
    <row r="30" spans="1:4" ht="28.5" customHeight="1">
      <c r="A30" s="30" t="s">
        <v>75</v>
      </c>
      <c r="B30" s="172" t="s">
        <v>169</v>
      </c>
      <c r="C30" s="172"/>
      <c r="D30" s="172"/>
    </row>
    <row r="31" spans="1:4" s="39" customFormat="1" ht="9" customHeight="1">
      <c r="A31" s="30"/>
      <c r="B31" s="167"/>
      <c r="C31" s="167"/>
      <c r="D31" s="167"/>
    </row>
    <row r="32" spans="1:4" ht="14.25" customHeight="1">
      <c r="A32" s="43" t="s">
        <v>90</v>
      </c>
      <c r="B32" s="174" t="s">
        <v>89</v>
      </c>
      <c r="C32" s="174"/>
      <c r="D32" s="174"/>
    </row>
    <row r="33" spans="1:4" ht="14.25" customHeight="1">
      <c r="A33" s="43"/>
      <c r="B33" s="174" t="s">
        <v>174</v>
      </c>
      <c r="C33" s="174"/>
      <c r="D33" s="174"/>
    </row>
    <row r="34" spans="1:4" ht="14.25" customHeight="1">
      <c r="A34" s="43"/>
      <c r="B34" s="174" t="s">
        <v>176</v>
      </c>
      <c r="C34" s="174"/>
      <c r="D34" s="174"/>
    </row>
    <row r="35" spans="1:4" ht="14.25" customHeight="1">
      <c r="A35" s="43"/>
      <c r="B35" s="174" t="s">
        <v>175</v>
      </c>
      <c r="C35" s="174"/>
      <c r="D35" s="174"/>
    </row>
    <row r="36" spans="1:4" ht="14.25" customHeight="1">
      <c r="A36" s="43"/>
      <c r="B36" s="174" t="s">
        <v>49</v>
      </c>
      <c r="C36" s="174"/>
      <c r="D36" s="174"/>
    </row>
    <row r="37" spans="1:4" s="39" customFormat="1" ht="14.25">
      <c r="A37" s="30"/>
      <c r="B37" s="172"/>
      <c r="C37" s="172"/>
      <c r="D37" s="172"/>
    </row>
    <row r="38" spans="1:4" ht="34.5" customHeight="1">
      <c r="A38" s="43" t="s">
        <v>139</v>
      </c>
      <c r="B38" s="174" t="s">
        <v>150</v>
      </c>
      <c r="C38" s="174"/>
      <c r="D38" s="174"/>
    </row>
    <row r="39" spans="1:4" s="39" customFormat="1" ht="6.75" customHeight="1">
      <c r="A39" s="30"/>
      <c r="B39" s="167"/>
      <c r="C39" s="167"/>
      <c r="D39" s="167"/>
    </row>
    <row r="40" spans="1:4" ht="14.25">
      <c r="A40" s="43" t="s">
        <v>144</v>
      </c>
      <c r="B40" s="169" t="s">
        <v>79</v>
      </c>
      <c r="C40" s="169"/>
      <c r="D40" s="169"/>
    </row>
    <row r="41" spans="1:4" ht="14.25">
      <c r="A41" s="43"/>
      <c r="B41" s="25"/>
      <c r="C41" s="25"/>
      <c r="D41" s="25"/>
    </row>
    <row r="42" spans="1:4" ht="14.25" customHeight="1">
      <c r="A42" s="43" t="s">
        <v>145</v>
      </c>
      <c r="B42" s="169" t="s">
        <v>162</v>
      </c>
      <c r="C42" s="169"/>
      <c r="D42" s="169"/>
    </row>
    <row r="43" spans="1:4" ht="14.25">
      <c r="A43" s="43"/>
      <c r="B43" s="169" t="s">
        <v>151</v>
      </c>
      <c r="C43" s="169"/>
      <c r="D43" s="169"/>
    </row>
    <row r="44" spans="1:4" ht="14.25">
      <c r="A44" s="43"/>
      <c r="B44" s="25"/>
      <c r="C44" s="25"/>
      <c r="D44" s="25"/>
    </row>
    <row r="45" spans="1:4" ht="63.75" customHeight="1">
      <c r="A45" s="43" t="s">
        <v>143</v>
      </c>
      <c r="B45" s="176" t="s">
        <v>158</v>
      </c>
      <c r="C45" s="176"/>
      <c r="D45" s="176"/>
    </row>
    <row r="46" spans="1:4" ht="37.5" customHeight="1">
      <c r="A46" s="43"/>
      <c r="B46" s="176" t="s">
        <v>170</v>
      </c>
      <c r="C46" s="176"/>
      <c r="D46" s="176"/>
    </row>
    <row r="47" spans="1:4" ht="43.5" customHeight="1">
      <c r="A47" s="43" t="s">
        <v>146</v>
      </c>
      <c r="B47" s="175" t="s">
        <v>173</v>
      </c>
      <c r="C47" s="175"/>
      <c r="D47" s="175"/>
    </row>
    <row r="48" spans="1:4" ht="4.5" customHeight="1">
      <c r="A48" s="43"/>
      <c r="B48" s="119"/>
      <c r="C48" s="119"/>
      <c r="D48" s="119"/>
    </row>
    <row r="49" spans="1:2" ht="14.25">
      <c r="A49" s="43" t="s">
        <v>152</v>
      </c>
      <c r="B49" s="120" t="s">
        <v>153</v>
      </c>
    </row>
    <row r="50" ht="7.5" customHeight="1">
      <c r="A50" s="43"/>
    </row>
    <row r="51" spans="1:4" ht="14.25">
      <c r="A51" s="43"/>
      <c r="B51" s="44" t="s">
        <v>22</v>
      </c>
      <c r="C51" s="44" t="s">
        <v>21</v>
      </c>
      <c r="D51" s="44"/>
    </row>
    <row r="52" spans="2:4" ht="14.25">
      <c r="B52" s="44"/>
      <c r="C52"/>
      <c r="D52"/>
    </row>
  </sheetData>
  <mergeCells count="44">
    <mergeCell ref="B33:D33"/>
    <mergeCell ref="B37:D37"/>
    <mergeCell ref="B47:D47"/>
    <mergeCell ref="B45:D45"/>
    <mergeCell ref="B46:D46"/>
    <mergeCell ref="B42:D42"/>
    <mergeCell ref="B43:D43"/>
    <mergeCell ref="B40:D40"/>
    <mergeCell ref="B39:D39"/>
    <mergeCell ref="B20:D20"/>
    <mergeCell ref="B22:D22"/>
    <mergeCell ref="B38:D38"/>
    <mergeCell ref="B25:D25"/>
    <mergeCell ref="B26:D26"/>
    <mergeCell ref="B36:D36"/>
    <mergeCell ref="B32:D32"/>
    <mergeCell ref="B35:D35"/>
    <mergeCell ref="B34:D34"/>
    <mergeCell ref="B27:D27"/>
    <mergeCell ref="B31:D31"/>
    <mergeCell ref="B30:D30"/>
    <mergeCell ref="B28:D28"/>
    <mergeCell ref="B12:D12"/>
    <mergeCell ref="B21:D21"/>
    <mergeCell ref="B15:D15"/>
    <mergeCell ref="B23:D23"/>
    <mergeCell ref="B24:D24"/>
    <mergeCell ref="B18:D18"/>
    <mergeCell ref="B17:D17"/>
    <mergeCell ref="B7:D7"/>
    <mergeCell ref="B19:D19"/>
    <mergeCell ref="B13:D13"/>
    <mergeCell ref="B14:D14"/>
    <mergeCell ref="B16:D16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</mergeCells>
  <hyperlinks>
    <hyperlink ref="A1:D1" r:id="rId1" display="STARA PLANINA HOLD Pls"/>
    <hyperlink ref="B24:D24" location="Investmens!A1" display="Investments in subsidiaries and associates companies are presented by cost method."/>
    <hyperlink ref="B49" r:id="rId2" display="More information…"/>
  </hyperlinks>
  <printOptions horizontalCentered="1"/>
  <pageMargins left="0.19" right="0.16" top="0.984251968503937" bottom="0.5905511811023623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2011-01-26T10:24:15Z</cp:lastPrinted>
  <dcterms:created xsi:type="dcterms:W3CDTF">2007-03-28T12:28:32Z</dcterms:created>
  <dcterms:modified xsi:type="dcterms:W3CDTF">2011-01-28T06:10:51Z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