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<sst xmlns="http://schemas.openxmlformats.org/spreadsheetml/2006/main" count="1069" uniqueCount="879">
  <si>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</si>
  <si>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</si>
  <si>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</si>
  <si>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</si>
  <si>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</si>
  <si>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</si>
  <si>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</si>
  <si>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</si>
  <si>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</si>
  <si>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</si>
  <si>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</si>
  <si>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</si>
  <si>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</si>
  <si>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</si>
  <si>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</si>
  <si>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</si>
  <si>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</si>
  <si>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</si>
  <si>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</si>
  <si>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</si>
  <si>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</si>
  <si>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</si>
  <si>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</si>
  <si>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</si>
  <si>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</si>
  <si>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</si>
  <si>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</si>
  <si>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</si>
  <si>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</si>
  <si>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</si>
  <si>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</si>
  <si>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</si>
  <si>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</si>
  <si>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</si>
  <si>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</si>
  <si>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</si>
  <si>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</si>
  <si>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</si>
  <si>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</si>
  <si>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</si>
  <si>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</si>
  <si>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</si>
  <si>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</si>
  <si>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</si>
  <si>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</si>
  <si>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</si>
  <si>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</si>
  <si>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</si>
  <si>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</si>
  <si>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</si>
  <si>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</si>
  <si>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</si>
  <si>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</si>
  <si>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</si>
  <si>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</si>
  <si>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</si>
  <si>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</si>
  <si>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</si>
  <si>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</si>
  <si>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</si>
  <si>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</si>
  <si>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</si>
  <si>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</si>
  <si>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</si>
  <si>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</si>
  <si>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</si>
  <si>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</si>
  <si>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</si>
  <si>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</si>
  <si>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</si>
  <si>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</si>
  <si>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</si>
  <si>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</si>
  <si>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</si>
  <si>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</si>
  <si>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</si>
  <si>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</si>
  <si>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</si>
  <si>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</si>
  <si>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</si>
  <si>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</si>
  <si>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</si>
  <si>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</si>
  <si>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</si>
  <si>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</si>
  <si>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</si>
  <si>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</si>
  <si>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</si>
  <si>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</si>
  <si>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</si>
  <si>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</si>
  <si>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</si>
  <si>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</si>
  <si>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</si>
  <si>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</si>
  <si>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</si>
  <si>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</si>
  <si>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</si>
  <si>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</si>
  <si>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</si>
  <si>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</si>
  <si>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</si>
  <si>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</si>
  <si>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</si>
  <si>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</si>
  <si>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</si>
  <si>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</si>
  <si>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</si>
  <si>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</si>
  <si>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</si>
  <si>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</si>
  <si>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</si>
  <si>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</si>
  <si>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</si>
  <si>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</si>
  <si>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</si>
  <si>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</si>
  <si>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</si>
  <si>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</si>
  <si>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</si>
  <si>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</si>
  <si>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</si>
  <si>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</si>
  <si>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</si>
  <si>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</si>
  <si>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</si>
  <si>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</si>
  <si>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</si>
  <si>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</si>
  <si>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</si>
  <si>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</si>
  <si>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</si>
  <si>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</si>
  <si>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</si>
  <si>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</si>
  <si>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</si>
  <si>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</si>
  <si>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</si>
  <si>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</si>
  <si>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</si>
  <si>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</si>
  <si>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</si>
  <si>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</si>
  <si>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</si>
  <si>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</si>
  <si>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</si>
  <si>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</si>
  <si>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</si>
  <si>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</si>
  <si>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</si>
  <si>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</si>
  <si>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</si>
  <si>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</si>
  <si>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</si>
  <si>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</si>
  <si>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</si>
  <si>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</si>
  <si>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</si>
  <si>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</si>
  <si>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</si>
  <si>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</si>
  <si>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</si>
  <si>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</si>
  <si>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</si>
  <si>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</si>
  <si>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</si>
  <si>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</si>
  <si>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</si>
  <si>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</si>
  <si>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</si>
  <si>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</si>
  <si>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</si>
  <si>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</si>
  <si>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</si>
  <si>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</si>
  <si>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</si>
  <si>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</si>
  <si>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</si>
  <si>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</si>
  <si>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</si>
  <si>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</si>
  <si>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</si>
  <si>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</si>
  <si>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</si>
  <si>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</si>
  <si>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</si>
  <si>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</si>
  <si>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</si>
  <si>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</si>
  <si>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</si>
  <si>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</si>
  <si>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</si>
  <si>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</si>
  <si>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</si>
  <si>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</si>
  <si>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</si>
  <si>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</si>
  <si>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</si>
  <si>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</si>
  <si>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</si>
  <si>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</si>
  <si>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</si>
  <si>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</si>
  <si>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</si>
  <si>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</si>
  <si>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</si>
  <si>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</si>
  <si>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</si>
  <si>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</si>
  <si>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</si>
  <si>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</si>
  <si>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</si>
  <si>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</si>
  <si>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</si>
  <si>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</si>
  <si>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</si>
  <si>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</si>
  <si>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</si>
  <si>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</si>
  <si>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</si>
  <si>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</si>
  <si>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</si>
  <si>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</si>
  <si>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</si>
  <si>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</si>
  <si>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</si>
  <si>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</si>
  <si>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</si>
  <si>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</si>
  <si>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</si>
  <si>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</si>
  <si>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</si>
  <si>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</si>
  <si>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</si>
  <si>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</si>
  <si>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</si>
  <si>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</si>
  <si>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</si>
  <si>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</si>
  <si>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</si>
  <si>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</si>
  <si>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</si>
  <si>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</si>
  <si>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</si>
  <si>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</si>
  <si>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</si>
  <si>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</si>
  <si>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</si>
  <si>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</si>
  <si>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</si>
  <si>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</si>
  <si>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</si>
  <si>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</si>
  <si>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</si>
  <si>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</si>
  <si>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</si>
  <si>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</si>
  <si>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</si>
  <si>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</si>
  <si>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</si>
  <si>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</si>
  <si>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</si>
  <si>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</si>
  <si>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</si>
  <si>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</si>
  <si>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</si>
  <si>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</si>
  <si>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</si>
  <si>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</si>
  <si>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</si>
  <si>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</si>
  <si>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</si>
  <si>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</si>
  <si>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</si>
  <si>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</si>
  <si>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</si>
  <si>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</si>
  <si>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</si>
  <si>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</si>
  <si>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</si>
  <si>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</si>
  <si>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</si>
  <si>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</si>
  <si>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</si>
  <si>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</si>
  <si>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</si>
  <si>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</si>
  <si>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</si>
  <si>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</si>
  <si>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</si>
  <si>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</si>
  <si>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</si>
  <si>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</si>
  <si>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</si>
  <si>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</si>
  <si>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</si>
  <si>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</si>
  <si>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</si>
  <si>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</si>
  <si>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</si>
  <si>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</si>
  <si>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</si>
  <si>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</si>
  <si>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</si>
  <si>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</si>
  <si>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</si>
  <si>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</si>
  <si>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</si>
  <si>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</si>
  <si>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</si>
  <si>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</si>
  <si>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</si>
  <si>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</si>
  <si>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</si>
  <si>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</si>
  <si>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</si>
  <si>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</si>
  <si>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</si>
  <si>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</si>
  <si>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</si>
  <si>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</si>
  <si>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</si>
  <si>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</si>
  <si>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</si>
  <si>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</si>
  <si>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</si>
  <si>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</si>
  <si>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</si>
  <si>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</si>
  <si>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</si>
  <si>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</si>
  <si>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</si>
  <si>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</si>
  <si>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</si>
  <si>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</si>
  <si>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</si>
  <si>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</si>
  <si>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</si>
  <si>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</si>
  <si>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</si>
  <si>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</si>
  <si>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</si>
  <si>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</si>
  <si>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</si>
  <si>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</si>
  <si>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</si>
  <si>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</si>
  <si>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</si>
  <si>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</si>
  <si>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</si>
  <si>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</si>
  <si>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</si>
  <si>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</si>
  <si>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</si>
  <si>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</si>
  <si>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</si>
  <si>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</si>
  <si>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</si>
  <si>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</si>
  <si>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</si>
  <si>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</si>
  <si>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</si>
  <si>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</si>
  <si>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</si>
  <si>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</si>
  <si>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</si>
  <si>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</si>
  <si>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</si>
  <si>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</si>
  <si>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</si>
  <si>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</si>
  <si>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</si>
  <si>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</si>
  <si>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</si>
  <si>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</si>
  <si>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</si>
  <si>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</si>
  <si>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</si>
  <si>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</si>
  <si>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</si>
  <si>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</si>
  <si>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</si>
  <si>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</si>
  <si>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</si>
  <si>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</si>
  <si>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</si>
  <si>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</si>
  <si>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</si>
  <si>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</si>
  <si>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</si>
  <si>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</si>
  <si>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</si>
  <si>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</si>
  <si>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</si>
  <si>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</si>
  <si>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</si>
  <si>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</si>
  <si>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</si>
  <si>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</si>
  <si>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</si>
  <si>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</si>
  <si>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</si>
  <si>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</si>
  <si>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</si>
  <si>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</si>
  <si>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</si>
  <si>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</si>
  <si>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</si>
  <si>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</si>
  <si>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</si>
  <si>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</si>
  <si>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</si>
  <si>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</si>
  <si>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</si>
  <si>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</si>
  <si>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</si>
  <si>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</si>
  <si>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</si>
  <si>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</si>
  <si>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</si>
  <si>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</si>
  <si>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</si>
  <si>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</si>
  <si>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</si>
  <si>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</si>
  <si>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</si>
  <si>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</si>
  <si>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</si>
  <si>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</si>
  <si>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</si>
  <si>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</si>
  <si>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</si>
  <si>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</si>
  <si>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</si>
  <si>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</si>
  <si>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</si>
  <si>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</si>
  <si>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</si>
  <si>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</si>
  <si>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</si>
  <si>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</si>
  <si>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</si>
  <si>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</si>
  <si>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</si>
  <si>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</si>
  <si>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</si>
  <si>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</si>
  <si>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</si>
  <si>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</si>
  <si>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</si>
  <si>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</si>
  <si>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</si>
  <si>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</si>
  <si>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</si>
  <si>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</si>
  <si>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</si>
  <si>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</si>
  <si>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</si>
  <si>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</si>
  <si>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</si>
  <si>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</si>
  <si>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</si>
  <si>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</si>
  <si>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</si>
  <si>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</si>
  <si>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</si>
  <si>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</si>
  <si>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</si>
  <si>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</si>
  <si>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</si>
  <si>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</si>
  <si>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</si>
  <si>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</si>
  <si>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</si>
  <si>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</si>
  <si>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</si>
  <si>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</si>
  <si>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</si>
  <si>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</si>
  <si>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</si>
  <si>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</si>
  <si>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</si>
  <si>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</si>
  <si>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</si>
  <si>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</si>
  <si>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</si>
  <si>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</si>
  <si>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</si>
  <si>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</si>
  <si>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</si>
  <si>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</si>
  <si>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</si>
  <si>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</si>
  <si>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</si>
  <si>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</si>
  <si>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</si>
  <si>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</si>
  <si>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</si>
  <si>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</si>
  <si>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</si>
  <si>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</si>
  <si>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</si>
  <si>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</si>
  <si>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</si>
  <si>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</si>
  <si>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</si>
  <si>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</si>
  <si>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</si>
  <si>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</si>
  <si>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</si>
  <si>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</si>
  <si>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</si>
  <si>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</si>
  <si>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</si>
  <si>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</si>
  <si>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</si>
  <si>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</si>
  <si>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</si>
  <si>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</si>
  <si>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</si>
  <si>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</si>
  <si>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</si>
  <si>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</si>
  <si>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</si>
  <si>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</si>
  <si>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</si>
  <si>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</si>
  <si>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</si>
  <si>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</si>
  <si>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</si>
  <si>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</si>
  <si>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</si>
  <si>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</si>
  <si>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</si>
  <si>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</si>
  <si>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</si>
  <si>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</si>
  <si>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</si>
  <si>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</si>
  <si>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</si>
  <si>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</si>
  <si>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</si>
  <si>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</si>
  <si>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</si>
  <si>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</si>
  <si>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</si>
  <si>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</si>
  <si>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</si>
  <si>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</si>
  <si>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</si>
  <si>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</si>
  <si>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</si>
  <si>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</si>
  <si>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</si>
  <si>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</si>
  <si>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</si>
  <si>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</si>
  <si>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</si>
  <si>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</si>
  <si>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</si>
  <si>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</si>
  <si>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</si>
  <si>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</si>
  <si>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</si>
  <si>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</si>
  <si>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</si>
  <si>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</si>
  <si>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</si>
  <si>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</si>
  <si>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</si>
  <si>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</si>
  <si>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</si>
  <si>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</si>
  <si>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</si>
  <si>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</si>
  <si>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</si>
  <si>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</si>
  <si>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</si>
  <si>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</si>
  <si>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</si>
  <si>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</si>
  <si>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</si>
  <si>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</si>
  <si>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</si>
  <si>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</si>
  <si>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</si>
  <si>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</si>
  <si>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</si>
  <si>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</si>
  <si>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</si>
  <si>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</si>
  <si>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</si>
  <si>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</si>
  <si>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</si>
  <si>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</si>
  <si>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</si>
  <si>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</si>
  <si>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</si>
  <si>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</si>
  <si>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</si>
  <si>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</si>
  <si>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</si>
  <si>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</si>
  <si>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</si>
  <si>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</si>
  <si>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</si>
  <si>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</si>
  <si>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</si>
  <si>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</si>
  <si>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</si>
  <si>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</si>
  <si>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</si>
  <si>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</si>
  <si>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</si>
  <si>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</si>
  <si>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</si>
  <si>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</si>
  <si>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</si>
  <si>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</si>
  <si>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</si>
  <si>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</si>
  <si>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</si>
  <si>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</si>
  <si>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</si>
  <si>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</si>
  <si>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</si>
  <si>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</si>
  <si>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</si>
  <si>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</si>
  <si>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</si>
  <si>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</si>
  <si>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</si>
  <si>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</si>
  <si>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</si>
  <si>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</si>
  <si>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</si>
  <si>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</si>
  <si>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</si>
  <si>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</si>
  <si>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</si>
  <si>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</si>
  <si>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</si>
  <si>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</si>
  <si>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</si>
  <si>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</si>
  <si>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</si>
  <si>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</si>
  <si>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</si>
  <si>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</si>
  <si>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</si>
  <si>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</si>
  <si>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</si>
  <si>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</si>
  <si>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</si>
  <si>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</si>
  <si>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</si>
  <si>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</si>
  <si>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</si>
  <si>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</si>
  <si>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</si>
  <si>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</si>
  <si>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</si>
  <si>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</si>
  <si>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</si>
  <si>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</si>
  <si>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</si>
  <si>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</si>
  <si>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</si>
  <si>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</si>
  <si>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</si>
  <si>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</si>
  <si>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</si>
  <si>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</si>
  <si>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</si>
  <si>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</si>
  <si>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</si>
  <si>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</si>
  <si>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</si>
  <si>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</si>
  <si>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</si>
  <si>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</si>
  <si>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</si>
  <si>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</si>
  <si>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</si>
  <si>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</si>
  <si>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</si>
  <si>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</si>
  <si>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</si>
  <si>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</si>
  <si>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</si>
  <si>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</si>
  <si>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</si>
  <si>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</si>
  <si>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</si>
  <si>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</si>
  <si>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</si>
  <si>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</si>
  <si>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</si>
  <si>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</si>
  <si>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</si>
  <si>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</si>
  <si>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</si>
  <si>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</si>
  <si>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</si>
  <si>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</si>
  <si>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</si>
  <si>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</si>
  <si>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</si>
  <si>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</si>
  <si>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</si>
  <si>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</si>
  <si>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</si>
  <si>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</si>
  <si>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</si>
  <si>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</si>
  <si>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</si>
  <si>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</si>
  <si>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</si>
  <si>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</si>
  <si>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</si>
  <si>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</si>
  <si>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</si>
  <si>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</si>
  <si>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</si>
  <si>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</si>
  <si>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</si>
  <si>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</si>
  <si>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</si>
  <si>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</si>
  <si>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</si>
  <si>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</si>
  <si>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</si>
  <si>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</si>
  <si>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</si>
  <si>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</si>
  <si>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</si>
  <si>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</si>
  <si>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</si>
  <si>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</si>
  <si>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</si>
  <si>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</si>
  <si>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</si>
  <si>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</si>
  <si>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</si>
  <si>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</si>
  <si>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</si>
  <si>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</si>
  <si>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</si>
  <si>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</si>
  <si>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</si>
  <si>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</si>
  <si>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</si>
  <si>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</si>
  <si>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</si>
  <si>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</si>
  <si>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</si>
  <si>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</si>
  <si>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</si>
  <si>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</si>
  <si>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</si>
  <si>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</si>
  <si>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</si>
  <si>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</si>
  <si>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</si>
  <si>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</si>
  <si>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</si>
  <si>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</si>
  <si>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</si>
  <si>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</si>
  <si>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</si>
  <si>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</si>
  <si>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</si>
  <si>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</si>
  <si>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</si>
  <si>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</si>
  <si>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</si>
  <si>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</si>
  <si>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</si>
  <si>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</si>
  <si>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</si>
  <si>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</si>
  <si>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</si>
  <si>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</si>
  <si>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</si>
  <si>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</si>
  <si>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</si>
  <si>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</si>
  <si>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</si>
  <si>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</si>
  <si>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</si>
  <si>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</si>
  <si>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</si>
  <si>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</si>
  <si>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</si>
  <si>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</si>
  <si>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</si>
  <si>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</si>
  <si>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</si>
  <si>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</si>
  <si>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</si>
  <si>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</si>
  <si>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</si>
  <si>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</si>
  <si>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</si>
  <si>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</si>
  <si>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</si>
  <si>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</si>
  <si>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</si>
  <si>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</si>
  <si>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</si>
  <si>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</si>
  <si>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</si>
  <si>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</si>
  <si>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</si>
  <si>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</si>
  <si>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</si>
  <si>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</si>
  <si>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</si>
  <si>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</si>
  <si>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</si>
  <si>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</si>
  <si>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</si>
  <si>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</si>
  <si>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</si>
  <si>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</si>
  <si>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</si>
  <si>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</si>
  <si>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</si>
  <si>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</si>
  <si>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</si>
  <si>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</si>
  <si>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</si>
  <si>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</si>
  <si>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</si>
  <si>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</si>
  <si>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</si>
  <si>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</si>
  <si>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</si>
  <si>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</si>
  <si>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</si>
  <si>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</si>
  <si>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</si>
  <si>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</si>
  <si>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</si>
  <si>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</si>
  <si>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</si>
  <si>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</si>
  <si>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</si>
  <si>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</si>
  <si>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</si>
  <si>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</si>
  <si>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</si>
  <si>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</si>
  <si>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</si>
  <si>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</si>
  <si>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</si>
  <si>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</si>
  <si>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</si>
  <si>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</si>
  <si>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</si>
  <si>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</si>
  <si>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</si>
  <si>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</si>
  <si>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</si>
  <si>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</si>
  <si>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>4.Инфра Билдинг ЕООД</t>
  </si>
  <si>
    <t>5.Артескос 98  АД</t>
  </si>
  <si>
    <t>01.01.2013- 31.12.2013</t>
  </si>
  <si>
    <t>Дата на съставяне:15.1.2014г.</t>
  </si>
  <si>
    <t>6.Витех строй ЕООД</t>
  </si>
  <si>
    <t>1.Локомотивен и вагонен завод  ЕАД-ОБЕЗЦЕНИ</t>
  </si>
  <si>
    <t>2.Мегалинк  ЕАД-ОБЕЗЦЕНИ</t>
  </si>
  <si>
    <t>3.Завод за стоманобетонови конструкции и изделия ЕООД-ОБЕЗЦЕНИ</t>
  </si>
  <si>
    <t xml:space="preserve">Дата на съставян 28.2.2014г.                           </t>
  </si>
  <si>
    <t xml:space="preserve">Дата  на съставяне: 28.2.2014г.                                                                                                        </t>
  </si>
  <si>
    <t>28.2.2014г.</t>
  </si>
  <si>
    <t>Дата на съставяне: 28.2.2014г.</t>
  </si>
  <si>
    <t>Дата на съставяне:28.2.2014г.</t>
  </si>
  <si>
    <t xml:space="preserve">Вид на отчета:неконсолидиран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</si>
</sst>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34" borderId="10" xfId="62" applyFont="1" applyFill="1" applyBorder="1">
      <alignment/>
      <protection/>
    </xf>
    <xf numFmtId="0" fontId="5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B12" sqref="B1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864</v>
      </c>
      <c r="F3" s="216" t="s">
        <v>2</v>
      </c>
      <c r="G3" s="171"/>
      <c r="H3" s="459">
        <v>175443402</v>
      </c>
    </row>
    <row r="4" spans="1:8" ht="15">
      <c r="A4" s="576" t="s">
        <v>878</v>
      </c>
      <c r="B4" s="582"/>
      <c r="C4" s="582"/>
      <c r="D4" s="582"/>
      <c r="E4" s="460" t="s">
        <v>863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867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7</v>
      </c>
      <c r="D13" s="150">
        <v>11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7</v>
      </c>
      <c r="D19" s="154">
        <f>SUM(D11:D18)</f>
        <v>11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-64398</v>
      </c>
      <c r="H27" s="153">
        <f>SUM(H28:H30)</f>
        <v>-77007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-64398</v>
      </c>
      <c r="H29" s="315">
        <v>-77007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3783</v>
      </c>
      <c r="H31" s="151">
        <v>12609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-60615</v>
      </c>
      <c r="H33" s="153">
        <f>H27+H31+H32</f>
        <v>-64398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1138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1138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7820</v>
      </c>
      <c r="H36" s="153">
        <f>H25+H17+H33</f>
        <v>4037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1138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202</v>
      </c>
      <c r="D54" s="150">
        <v>212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1303</v>
      </c>
      <c r="D55" s="154">
        <f>D19+D20+D21+D27+D32+D45+D51+D53+D54</f>
        <v>1361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10284</v>
      </c>
      <c r="H61" s="153">
        <f>SUM(H62:H68)</f>
        <v>9804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9956</v>
      </c>
      <c r="H63" s="151">
        <v>9270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29</v>
      </c>
      <c r="H64" s="151">
        <v>179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293</v>
      </c>
      <c r="H66" s="151">
        <v>355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/>
    </row>
    <row r="68" spans="1:8" ht="15">
      <c r="A68" s="234" t="s">
        <v>210</v>
      </c>
      <c r="B68" s="240" t="s">
        <v>211</v>
      </c>
      <c r="C68" s="150"/>
      <c r="D68" s="150">
        <v>72</v>
      </c>
      <c r="E68" s="236" t="s">
        <v>212</v>
      </c>
      <c r="F68" s="241" t="s">
        <v>213</v>
      </c>
      <c r="G68" s="151">
        <v>1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10284</v>
      </c>
      <c r="H71" s="160">
        <f>H59+H60+H61+H69+H70</f>
        <v>9804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72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10284</v>
      </c>
      <c r="H79" s="161">
        <f>H71+H74+H75+H76</f>
        <v>9804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16716</v>
      </c>
      <c r="D83" s="150">
        <v>12375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16716</v>
      </c>
      <c r="D84" s="154">
        <f>D83+D82+D78</f>
        <v>12375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52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33</v>
      </c>
      <c r="D88" s="150">
        <v>33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85</v>
      </c>
      <c r="D91" s="154">
        <f>SUM(D87:D90)</f>
        <v>33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16801</v>
      </c>
      <c r="D93" s="154">
        <f>D64+D75+D84+D91+D92</f>
        <v>12480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18104</v>
      </c>
      <c r="D94" s="163">
        <f>D93+D55</f>
        <v>13841</v>
      </c>
      <c r="E94" s="447" t="s">
        <v>269</v>
      </c>
      <c r="F94" s="288" t="s">
        <v>270</v>
      </c>
      <c r="G94" s="164">
        <f>G36+G39+G55+G79</f>
        <v>18104</v>
      </c>
      <c r="H94" s="164">
        <f>H36+H39+H55+H79</f>
        <v>13841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876</v>
      </c>
      <c r="B98" s="430"/>
      <c r="C98" s="580" t="s">
        <v>861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858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6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A67" sqref="A6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01.01.2013- 31.12.2013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</v>
      </c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153</v>
      </c>
      <c r="D10" s="45">
        <v>130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4</v>
      </c>
      <c r="D11" s="45">
        <v>5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250</v>
      </c>
      <c r="D12" s="45">
        <v>156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27</v>
      </c>
      <c r="D13" s="45">
        <v>12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56</v>
      </c>
      <c r="D16" s="46">
        <v>456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1</v>
      </c>
      <c r="D17" s="47">
        <v>61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491</v>
      </c>
      <c r="D19" s="48">
        <f>SUM(D9:D15)+D16</f>
        <v>760</v>
      </c>
      <c r="E19" s="303" t="s">
        <v>315</v>
      </c>
      <c r="F19" s="549" t="s">
        <v>316</v>
      </c>
      <c r="G19" s="547">
        <v>346</v>
      </c>
      <c r="H19" s="547">
        <v>767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4331</v>
      </c>
      <c r="H21" s="547"/>
    </row>
    <row r="22" spans="1:8" ht="24">
      <c r="A22" s="303" t="s">
        <v>322</v>
      </c>
      <c r="B22" s="304" t="s">
        <v>323</v>
      </c>
      <c r="C22" s="45">
        <v>698</v>
      </c>
      <c r="D22" s="45">
        <v>658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305</v>
      </c>
      <c r="H23" s="547">
        <v>13257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4982</v>
      </c>
      <c r="H24" s="545">
        <f>SUM(H19:H23)</f>
        <v>14024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698</v>
      </c>
      <c r="D26" s="48">
        <f>SUM(D22:D25)</f>
        <v>658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1189</v>
      </c>
      <c r="D28" s="49">
        <f>D26+D19</f>
        <v>1418</v>
      </c>
      <c r="E28" s="126" t="s">
        <v>337</v>
      </c>
      <c r="F28" s="551" t="s">
        <v>338</v>
      </c>
      <c r="G28" s="545">
        <f>G13+G15+G24</f>
        <v>4982</v>
      </c>
      <c r="H28" s="545">
        <f>H13+H15+H24</f>
        <v>14024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3793</v>
      </c>
      <c r="D30" s="49">
        <f>IF((H28-D28)&gt;0,H28-D28,0)</f>
        <v>12606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1189</v>
      </c>
      <c r="D33" s="48">
        <f>D28-D31+D32</f>
        <v>1418</v>
      </c>
      <c r="E33" s="126" t="s">
        <v>351</v>
      </c>
      <c r="F33" s="551" t="s">
        <v>352</v>
      </c>
      <c r="G33" s="52">
        <f>G32-G31+G28</f>
        <v>4982</v>
      </c>
      <c r="H33" s="52">
        <f>H32-H31+H28</f>
        <v>14024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3793</v>
      </c>
      <c r="D34" s="49">
        <f>IF((H33-D33)&gt;0,H33-D33,0)</f>
        <v>12606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10</v>
      </c>
      <c r="D35" s="48">
        <f>D36+D37+D38</f>
        <v>-3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10</v>
      </c>
      <c r="D37" s="428">
        <v>-3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3783</v>
      </c>
      <c r="D39" s="458">
        <f>+IF((H33-D33-D35)&gt;0,H33-D33-D35,0)</f>
        <v>12609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3783</v>
      </c>
      <c r="D41" s="51">
        <f>IF(H39=0,IF(D39-D40&gt;0,D39-D40+H40,0),IF(H39-H40&lt;0,H40-H39+D39,0))</f>
        <v>12609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4982</v>
      </c>
      <c r="D42" s="52">
        <f>D33+D35+D39</f>
        <v>14024</v>
      </c>
      <c r="E42" s="127" t="s">
        <v>378</v>
      </c>
      <c r="F42" s="128" t="s">
        <v>379</v>
      </c>
      <c r="G42" s="52">
        <f>G39+G33</f>
        <v>4982</v>
      </c>
      <c r="H42" s="52">
        <f>H39+H33</f>
        <v>14024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3" t="s">
        <v>862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859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01.01.2013- 31.12.2013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-149</v>
      </c>
      <c r="D11" s="53">
        <v>-69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-214</v>
      </c>
      <c r="D13" s="53">
        <v>-162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-21</v>
      </c>
      <c r="D14" s="53">
        <v>-31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-254</v>
      </c>
      <c r="D19" s="53">
        <v>-61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-638</v>
      </c>
      <c r="D20" s="54">
        <f>SUM(D10:D19)</f>
        <v>-323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4374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-5852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1928</v>
      </c>
      <c r="D25" s="53">
        <v>5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-6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-45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444</v>
      </c>
      <c r="D32" s="54">
        <f>SUM(D22:D31)</f>
        <v>-39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278</v>
      </c>
      <c r="D36" s="53">
        <v>461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-26</v>
      </c>
      <c r="D37" s="53">
        <v>-121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-5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-6</v>
      </c>
      <c r="D41" s="53">
        <v>-2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246</v>
      </c>
      <c r="D42" s="54">
        <f>SUM(D34:D41)</f>
        <v>333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52</v>
      </c>
      <c r="D43" s="54">
        <f>D42+D32+D20</f>
        <v>-29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33</v>
      </c>
      <c r="D44" s="131">
        <v>62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85</v>
      </c>
      <c r="D45" s="54">
        <f>D44+D43</f>
        <v>33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85</v>
      </c>
      <c r="D46" s="55">
        <v>33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873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39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7">
      <selection activeCell="A40" sqref="A4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01.01.2013- 31.12.2013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12609</v>
      </c>
      <c r="J11" s="57">
        <f>'справка №1-БАЛАНС'!H29+'справка №1-БАЛАНС'!H32</f>
        <v>-77007</v>
      </c>
      <c r="K11" s="59"/>
      <c r="L11" s="343">
        <f>SUM(C11:K11)</f>
        <v>4037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12609</v>
      </c>
      <c r="J15" s="60">
        <f t="shared" si="2"/>
        <v>-77007</v>
      </c>
      <c r="K15" s="60">
        <f t="shared" si="2"/>
        <v>0</v>
      </c>
      <c r="L15" s="343">
        <f t="shared" si="1"/>
        <v>4037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3783</v>
      </c>
      <c r="J16" s="344">
        <f>+'справка №1-БАЛАНС'!G32</f>
        <v>0</v>
      </c>
      <c r="K16" s="59"/>
      <c r="L16" s="343">
        <f t="shared" si="1"/>
        <v>3783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-12609</v>
      </c>
      <c r="J20" s="59">
        <v>12609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3783</v>
      </c>
      <c r="J29" s="58">
        <f t="shared" si="6"/>
        <v>-64398</v>
      </c>
      <c r="K29" s="58">
        <f t="shared" si="6"/>
        <v>0</v>
      </c>
      <c r="L29" s="343">
        <f t="shared" si="1"/>
        <v>7820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3783</v>
      </c>
      <c r="J32" s="58">
        <f t="shared" si="7"/>
        <v>-64398</v>
      </c>
      <c r="K32" s="58">
        <f t="shared" si="7"/>
        <v>0</v>
      </c>
      <c r="L32" s="343">
        <f t="shared" si="1"/>
        <v>7820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874</v>
      </c>
      <c r="B38" s="573" t="s">
        <v>861</v>
      </c>
      <c r="C38" s="573"/>
      <c r="D38" s="535"/>
      <c r="E38" s="535"/>
      <c r="F38" s="590"/>
      <c r="G38" s="590"/>
      <c r="H38" s="590"/>
      <c r="I38" s="590"/>
      <c r="J38" s="15" t="s">
        <v>856</v>
      </c>
      <c r="K38" s="15"/>
      <c r="L38" s="590" t="s">
        <v>859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Q48" sqref="Q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2" t="s">
        <v>381</v>
      </c>
      <c r="B2" s="603"/>
      <c r="C2" s="604" t="str">
        <f>'справка №1-БАЛАНС'!E3</f>
        <v>ИНФРА ХОЛДИНГ АД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2" t="s">
        <v>4</v>
      </c>
      <c r="B3" s="603"/>
      <c r="C3" s="605" t="str">
        <f>'справка №1-БАЛАНС'!E5</f>
        <v>01.01.2013- 31.12.2013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3</v>
      </c>
      <c r="N3" s="606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7" t="s">
        <v>461</v>
      </c>
      <c r="B5" s="608"/>
      <c r="C5" s="600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8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8" t="s">
        <v>526</v>
      </c>
      <c r="R5" s="598" t="s">
        <v>527</v>
      </c>
    </row>
    <row r="6" spans="1:18" s="99" customFormat="1" ht="48">
      <c r="A6" s="609"/>
      <c r="B6" s="610"/>
      <c r="C6" s="601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9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9"/>
      <c r="R6" s="599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20</v>
      </c>
      <c r="L14" s="64">
        <v>4</v>
      </c>
      <c r="M14" s="64"/>
      <c r="N14" s="73">
        <f t="shared" si="4"/>
        <v>24</v>
      </c>
      <c r="O14" s="64"/>
      <c r="P14" s="64"/>
      <c r="Q14" s="73">
        <f t="shared" si="0"/>
        <v>24</v>
      </c>
      <c r="R14" s="73">
        <f t="shared" si="1"/>
        <v>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21</v>
      </c>
      <c r="L17" s="74">
        <f>SUM(L9:L16)</f>
        <v>4</v>
      </c>
      <c r="M17" s="74">
        <f>SUM(M9:M16)</f>
        <v>0</v>
      </c>
      <c r="N17" s="73">
        <f t="shared" si="4"/>
        <v>25</v>
      </c>
      <c r="O17" s="74">
        <f>SUM(O9:O16)</f>
        <v>0</v>
      </c>
      <c r="P17" s="74">
        <f>SUM(P9:P16)</f>
        <v>0</v>
      </c>
      <c r="Q17" s="73">
        <f t="shared" si="5"/>
        <v>25</v>
      </c>
      <c r="R17" s="73">
        <f t="shared" si="6"/>
        <v>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59229</v>
      </c>
      <c r="E27" s="191">
        <f aca="true" t="shared" si="8" ref="E27:P27">SUM(E28:E31)</f>
        <v>1093</v>
      </c>
      <c r="F27" s="191">
        <f t="shared" si="8"/>
        <v>16538</v>
      </c>
      <c r="G27" s="70">
        <f t="shared" si="2"/>
        <v>43784</v>
      </c>
      <c r="H27" s="69">
        <f t="shared" si="8"/>
        <v>0</v>
      </c>
      <c r="I27" s="69">
        <f t="shared" si="8"/>
        <v>42690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58142</v>
      </c>
      <c r="E28" s="188">
        <v>1093</v>
      </c>
      <c r="F28" s="188">
        <v>15451</v>
      </c>
      <c r="G28" s="73">
        <f t="shared" si="2"/>
        <v>43784</v>
      </c>
      <c r="H28" s="64"/>
      <c r="I28" s="64">
        <v>42690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1087</v>
      </c>
      <c r="E30" s="188"/>
      <c r="F30" s="188">
        <v>1087</v>
      </c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59229</v>
      </c>
      <c r="E38" s="193">
        <f aca="true" t="shared" si="12" ref="E38:P38">E27+E32+E37</f>
        <v>1093</v>
      </c>
      <c r="F38" s="193">
        <f t="shared" si="12"/>
        <v>16538</v>
      </c>
      <c r="G38" s="73">
        <f t="shared" si="2"/>
        <v>43784</v>
      </c>
      <c r="H38" s="74">
        <f t="shared" si="12"/>
        <v>0</v>
      </c>
      <c r="I38" s="74">
        <f t="shared" si="12"/>
        <v>42690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59263</v>
      </c>
      <c r="E40" s="436">
        <f>E17+E18+E19+E25+E38+E39</f>
        <v>1093</v>
      </c>
      <c r="F40" s="436">
        <f aca="true" t="shared" si="13" ref="F40:R40">F17+F18+F19+F25+F38+F39</f>
        <v>16538</v>
      </c>
      <c r="G40" s="436">
        <f t="shared" si="13"/>
        <v>43818</v>
      </c>
      <c r="H40" s="436">
        <f t="shared" si="13"/>
        <v>0</v>
      </c>
      <c r="I40" s="436">
        <f t="shared" si="13"/>
        <v>42690</v>
      </c>
      <c r="J40" s="436">
        <f t="shared" si="13"/>
        <v>1128</v>
      </c>
      <c r="K40" s="436">
        <f t="shared" si="13"/>
        <v>23</v>
      </c>
      <c r="L40" s="436">
        <f t="shared" si="13"/>
        <v>4</v>
      </c>
      <c r="M40" s="436">
        <f t="shared" si="13"/>
        <v>0</v>
      </c>
      <c r="N40" s="436">
        <f t="shared" si="13"/>
        <v>27</v>
      </c>
      <c r="O40" s="436">
        <f t="shared" si="13"/>
        <v>0</v>
      </c>
      <c r="P40" s="436">
        <f t="shared" si="13"/>
        <v>0</v>
      </c>
      <c r="Q40" s="436">
        <f t="shared" si="13"/>
        <v>27</v>
      </c>
      <c r="R40" s="436">
        <f t="shared" si="13"/>
        <v>1101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596" t="s">
        <v>861</v>
      </c>
      <c r="I44" s="597"/>
      <c r="J44" s="597"/>
      <c r="K44" s="597"/>
      <c r="L44" s="596"/>
      <c r="M44" s="597"/>
      <c r="N44" s="597"/>
      <c r="O44" s="596" t="s">
        <v>857</v>
      </c>
      <c r="P44" s="597"/>
      <c r="Q44" s="597"/>
      <c r="R44" s="597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A72" sqref="A72:IV7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01.01.2013- 31.12.2013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202</v>
      </c>
      <c r="D21" s="107">
        <v>212</v>
      </c>
      <c r="E21" s="119">
        <f t="shared" si="0"/>
        <v>-10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2013</v>
      </c>
      <c r="D24" s="118">
        <f>SUM(D25:D27)</f>
        <v>2013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2013</v>
      </c>
      <c r="D25" s="107">
        <v>2013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14703</v>
      </c>
      <c r="D30" s="107">
        <v>14703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16716</v>
      </c>
      <c r="D43" s="103">
        <f>D24+D28+D29+D31+D30+D32+D33+D38</f>
        <v>16716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16918</v>
      </c>
      <c r="D44" s="102">
        <f>D43+D21+D19+D9</f>
        <v>16928</v>
      </c>
      <c r="E44" s="117">
        <f>E43+E21+E19+E9</f>
        <v>-10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10284</v>
      </c>
      <c r="D85" s="103">
        <f>SUM(D86:D90)+D94</f>
        <v>10284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9956</v>
      </c>
      <c r="D86" s="107">
        <v>9956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29</v>
      </c>
      <c r="D87" s="107">
        <v>29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293</v>
      </c>
      <c r="D89" s="107">
        <v>293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6</v>
      </c>
      <c r="D90" s="102">
        <f>SUM(D91:D93)</f>
        <v>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6</v>
      </c>
      <c r="D93" s="107">
        <v>6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10284</v>
      </c>
      <c r="D96" s="103">
        <f>D85+D80+D75+D71+D95</f>
        <v>10284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10284</v>
      </c>
      <c r="D97" s="103">
        <f>D96+D68+D66</f>
        <v>10284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61002</v>
      </c>
      <c r="D104" s="107">
        <v>1</v>
      </c>
      <c r="E104" s="107">
        <v>15402</v>
      </c>
      <c r="F104" s="124">
        <f>C104+D104-E104</f>
        <v>45601</v>
      </c>
    </row>
    <row r="105" spans="1:16" ht="12">
      <c r="A105" s="410" t="s">
        <v>773</v>
      </c>
      <c r="B105" s="393" t="s">
        <v>774</v>
      </c>
      <c r="C105" s="102">
        <f>SUM(C102:C104)</f>
        <v>61002</v>
      </c>
      <c r="D105" s="102">
        <f>SUM(D102:D104)</f>
        <v>1</v>
      </c>
      <c r="E105" s="102">
        <f>SUM(E102:E104)</f>
        <v>15402</v>
      </c>
      <c r="F105" s="102">
        <f>SUM(F102:F104)</f>
        <v>45601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876</v>
      </c>
      <c r="B109" s="616"/>
      <c r="C109" s="596" t="s">
        <v>861</v>
      </c>
      <c r="D109" s="597"/>
      <c r="E109" s="597"/>
      <c r="F109" s="597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858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1" right="0.2" top="0.2" bottom="0.2" header="0.2" footer="0.2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1" sqref="E4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01.01.2013- 31.12.2013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868</v>
      </c>
      <c r="B30" s="622"/>
      <c r="C30" s="622"/>
      <c r="D30" s="457" t="s">
        <v>815</v>
      </c>
      <c r="E30" s="621" t="s">
        <v>862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35">
      <selection activeCell="D141" sqref="D14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01.01.2013- 31.12.2013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870</v>
      </c>
      <c r="B12" s="36"/>
      <c r="C12" s="439">
        <v>0</v>
      </c>
      <c r="D12" s="572">
        <v>1</v>
      </c>
      <c r="E12" s="439"/>
      <c r="F12" s="441">
        <f>C12-E12</f>
        <v>0</v>
      </c>
    </row>
    <row r="13" spans="1:6" ht="14.25" customHeight="1" hidden="1">
      <c r="A13" s="35"/>
      <c r="B13" s="36"/>
      <c r="C13" s="439"/>
      <c r="D13" s="572"/>
      <c r="E13" s="439"/>
      <c r="F13" s="441"/>
    </row>
    <row r="14" spans="1:6" ht="12.75">
      <c r="A14" s="35" t="s">
        <v>871</v>
      </c>
      <c r="B14" s="36"/>
      <c r="C14" s="439">
        <v>0</v>
      </c>
      <c r="D14" s="572">
        <v>1</v>
      </c>
      <c r="E14" s="439"/>
      <c r="F14" s="441">
        <f>C14-E14</f>
        <v>0</v>
      </c>
    </row>
    <row r="15" spans="1:6" ht="25.5">
      <c r="A15" s="35" t="s">
        <v>872</v>
      </c>
      <c r="B15" s="36"/>
      <c r="C15" s="439">
        <v>0</v>
      </c>
      <c r="D15" s="572">
        <v>1</v>
      </c>
      <c r="E15" s="439"/>
      <c r="F15" s="441">
        <f>C15-E15</f>
        <v>0</v>
      </c>
    </row>
    <row r="16" spans="1:6" ht="12.75">
      <c r="A16" s="35" t="s">
        <v>865</v>
      </c>
      <c r="B16" s="36"/>
      <c r="C16" s="439">
        <v>1</v>
      </c>
      <c r="D16" s="572">
        <v>1</v>
      </c>
      <c r="E16" s="439"/>
      <c r="F16" s="441">
        <f>C16-E16</f>
        <v>1</v>
      </c>
    </row>
    <row r="17" spans="1:6" ht="12.75">
      <c r="A17" s="506" t="s">
        <v>866</v>
      </c>
      <c r="C17" s="574">
        <v>1092</v>
      </c>
      <c r="D17" s="572">
        <v>0.84</v>
      </c>
      <c r="E17" s="574"/>
      <c r="F17" s="575">
        <f>C17-E17</f>
        <v>1092</v>
      </c>
    </row>
    <row r="18" spans="1:6" ht="12.75">
      <c r="A18" s="35" t="s">
        <v>869</v>
      </c>
      <c r="B18" s="36"/>
      <c r="C18" s="439">
        <v>1</v>
      </c>
      <c r="D18" s="572">
        <v>1</v>
      </c>
      <c r="E18" s="439"/>
      <c r="F18" s="441">
        <f>C18-E18</f>
        <v>1</v>
      </c>
    </row>
    <row r="19" spans="1:6" ht="12.75">
      <c r="A19" s="35">
        <v>7</v>
      </c>
      <c r="B19" s="36"/>
      <c r="C19" s="439"/>
      <c r="D19" s="439"/>
      <c r="E19" s="439"/>
      <c r="F19" s="441">
        <f aca="true" t="shared" si="0" ref="F19:F27">C19-E19</f>
        <v>0</v>
      </c>
    </row>
    <row r="20" spans="1:6" ht="12.75">
      <c r="A20" s="35">
        <v>8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9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10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11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12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13</v>
      </c>
      <c r="B25" s="36"/>
      <c r="C25" s="439"/>
      <c r="D25" s="439"/>
      <c r="E25" s="439"/>
      <c r="F25" s="441">
        <f t="shared" si="0"/>
        <v>0</v>
      </c>
    </row>
    <row r="26" spans="1:6" ht="12" customHeight="1">
      <c r="A26" s="35">
        <v>14</v>
      </c>
      <c r="B26" s="36"/>
      <c r="C26" s="439"/>
      <c r="D26" s="439"/>
      <c r="E26" s="439"/>
      <c r="F26" s="441">
        <f t="shared" si="0"/>
        <v>0</v>
      </c>
    </row>
    <row r="27" spans="1:6" ht="12.75">
      <c r="A27" s="35">
        <v>15</v>
      </c>
      <c r="B27" s="36"/>
      <c r="C27" s="439"/>
      <c r="D27" s="439"/>
      <c r="E27" s="439"/>
      <c r="F27" s="441">
        <f t="shared" si="0"/>
        <v>0</v>
      </c>
    </row>
    <row r="28" spans="1:16" ht="11.25" customHeight="1">
      <c r="A28" s="37" t="s">
        <v>561</v>
      </c>
      <c r="B28" s="38" t="s">
        <v>828</v>
      </c>
      <c r="C28" s="427">
        <f>SUM(C12:C27)</f>
        <v>1094</v>
      </c>
      <c r="D28" s="427"/>
      <c r="E28" s="427">
        <f>SUM(E12:E27)</f>
        <v>0</v>
      </c>
      <c r="F28" s="440">
        <f>SUM(F12:F27)</f>
        <v>1094</v>
      </c>
      <c r="G28" s="513"/>
      <c r="H28" s="513"/>
      <c r="I28" s="513"/>
      <c r="J28" s="513"/>
      <c r="K28" s="513"/>
      <c r="L28" s="513"/>
      <c r="M28" s="513"/>
      <c r="N28" s="513"/>
      <c r="O28" s="513"/>
      <c r="P28" s="513"/>
    </row>
    <row r="29" spans="1:6" ht="16.5" customHeight="1">
      <c r="A29" s="35" t="s">
        <v>829</v>
      </c>
      <c r="B29" s="39"/>
      <c r="C29" s="427"/>
      <c r="D29" s="427"/>
      <c r="E29" s="427"/>
      <c r="F29" s="440"/>
    </row>
    <row r="30" spans="1:6" ht="12.75">
      <c r="A30" s="35" t="s">
        <v>540</v>
      </c>
      <c r="B30" s="39"/>
      <c r="C30" s="439"/>
      <c r="D30" s="439"/>
      <c r="E30" s="439"/>
      <c r="F30" s="441">
        <f>C30-E30</f>
        <v>0</v>
      </c>
    </row>
    <row r="31" spans="1:6" ht="12.75">
      <c r="A31" s="35" t="s">
        <v>543</v>
      </c>
      <c r="B31" s="39"/>
      <c r="C31" s="439"/>
      <c r="D31" s="439"/>
      <c r="E31" s="439"/>
      <c r="F31" s="441">
        <f aca="true" t="shared" si="1" ref="F31:F44">C31-E31</f>
        <v>0</v>
      </c>
    </row>
    <row r="32" spans="1:6" ht="12.75">
      <c r="A32" s="35" t="s">
        <v>546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 t="s">
        <v>549</v>
      </c>
      <c r="B33" s="39"/>
      <c r="C33" s="439"/>
      <c r="D33" s="439"/>
      <c r="E33" s="439"/>
      <c r="F33" s="441">
        <f t="shared" si="1"/>
        <v>0</v>
      </c>
    </row>
    <row r="34" spans="1:6" ht="12.75">
      <c r="A34" s="35">
        <v>5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6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7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8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9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10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11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12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13</v>
      </c>
      <c r="B42" s="36"/>
      <c r="C42" s="439"/>
      <c r="D42" s="439"/>
      <c r="E42" s="439"/>
      <c r="F42" s="441">
        <f t="shared" si="1"/>
        <v>0</v>
      </c>
    </row>
    <row r="43" spans="1:6" ht="12" customHeight="1">
      <c r="A43" s="35">
        <v>14</v>
      </c>
      <c r="B43" s="36"/>
      <c r="C43" s="439"/>
      <c r="D43" s="439"/>
      <c r="E43" s="439"/>
      <c r="F43" s="441">
        <f t="shared" si="1"/>
        <v>0</v>
      </c>
    </row>
    <row r="44" spans="1:6" ht="12.75">
      <c r="A44" s="35">
        <v>15</v>
      </c>
      <c r="B44" s="36"/>
      <c r="C44" s="439"/>
      <c r="D44" s="439"/>
      <c r="E44" s="439"/>
      <c r="F44" s="441">
        <f t="shared" si="1"/>
        <v>0</v>
      </c>
    </row>
    <row r="45" spans="1:16" ht="15" customHeight="1">
      <c r="A45" s="37" t="s">
        <v>578</v>
      </c>
      <c r="B45" s="38" t="s">
        <v>830</v>
      </c>
      <c r="C45" s="427">
        <f>SUM(C30:C44)</f>
        <v>0</v>
      </c>
      <c r="D45" s="427"/>
      <c r="E45" s="427">
        <f>SUM(E30:E44)</f>
        <v>0</v>
      </c>
      <c r="F45" s="440">
        <f>SUM(F30:F44)</f>
        <v>0</v>
      </c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6" ht="12.75" customHeight="1">
      <c r="A46" s="35" t="s">
        <v>831</v>
      </c>
      <c r="B46" s="39"/>
      <c r="C46" s="427"/>
      <c r="D46" s="427"/>
      <c r="E46" s="427"/>
      <c r="F46" s="440"/>
    </row>
    <row r="47" spans="1:6" ht="12.75">
      <c r="A47" s="35" t="s">
        <v>540</v>
      </c>
      <c r="B47" s="39"/>
      <c r="C47" s="439"/>
      <c r="D47" s="572"/>
      <c r="E47" s="439"/>
      <c r="F47" s="441">
        <f>C47-E47</f>
        <v>0</v>
      </c>
    </row>
    <row r="48" spans="1:6" ht="12.75">
      <c r="A48" s="35">
        <v>2</v>
      </c>
      <c r="B48" s="39"/>
      <c r="C48" s="439"/>
      <c r="D48" s="439"/>
      <c r="E48" s="439"/>
      <c r="F48" s="441">
        <f aca="true" t="shared" si="2" ref="F48:F61">C48-E48</f>
        <v>0</v>
      </c>
    </row>
    <row r="49" spans="1:6" ht="12.75">
      <c r="A49" s="35" t="s">
        <v>546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 t="s">
        <v>549</v>
      </c>
      <c r="B50" s="39"/>
      <c r="C50" s="439"/>
      <c r="D50" s="439"/>
      <c r="E50" s="439"/>
      <c r="F50" s="441">
        <f t="shared" si="2"/>
        <v>0</v>
      </c>
    </row>
    <row r="51" spans="1:6" ht="12.75">
      <c r="A51" s="35">
        <v>5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6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7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8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9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10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11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12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13</v>
      </c>
      <c r="B59" s="36"/>
      <c r="C59" s="439"/>
      <c r="D59" s="439"/>
      <c r="E59" s="439"/>
      <c r="F59" s="441">
        <f t="shared" si="2"/>
        <v>0</v>
      </c>
    </row>
    <row r="60" spans="1:6" ht="12" customHeight="1">
      <c r="A60" s="35">
        <v>14</v>
      </c>
      <c r="B60" s="36"/>
      <c r="C60" s="439"/>
      <c r="D60" s="439"/>
      <c r="E60" s="439"/>
      <c r="F60" s="441">
        <f t="shared" si="2"/>
        <v>0</v>
      </c>
    </row>
    <row r="61" spans="1:6" ht="12.75">
      <c r="A61" s="35">
        <v>15</v>
      </c>
      <c r="B61" s="36"/>
      <c r="C61" s="439"/>
      <c r="D61" s="439"/>
      <c r="E61" s="439"/>
      <c r="F61" s="441">
        <f t="shared" si="2"/>
        <v>0</v>
      </c>
    </row>
    <row r="62" spans="1:16" ht="12" customHeight="1">
      <c r="A62" s="37" t="s">
        <v>597</v>
      </c>
      <c r="B62" s="38" t="s">
        <v>832</v>
      </c>
      <c r="C62" s="427">
        <f>SUM(C47:C61)</f>
        <v>0</v>
      </c>
      <c r="D62" s="427"/>
      <c r="E62" s="427">
        <f>SUM(E47:E61)</f>
        <v>0</v>
      </c>
      <c r="F62" s="440">
        <f>SUM(F47:F61)</f>
        <v>0</v>
      </c>
      <c r="G62" s="513"/>
      <c r="H62" s="513"/>
      <c r="I62" s="513"/>
      <c r="J62" s="513"/>
      <c r="K62" s="513"/>
      <c r="L62" s="513"/>
      <c r="M62" s="513"/>
      <c r="N62" s="513"/>
      <c r="O62" s="513"/>
      <c r="P62" s="513"/>
    </row>
    <row r="63" spans="1:6" ht="18.75" customHeight="1">
      <c r="A63" s="35" t="s">
        <v>833</v>
      </c>
      <c r="B63" s="39"/>
      <c r="C63" s="427"/>
      <c r="D63" s="427"/>
      <c r="E63" s="427"/>
      <c r="F63" s="440"/>
    </row>
    <row r="64" spans="1:6" ht="12.75">
      <c r="A64" s="35" t="s">
        <v>540</v>
      </c>
      <c r="B64" s="39"/>
      <c r="C64" s="439"/>
      <c r="D64" s="439"/>
      <c r="E64" s="439"/>
      <c r="F64" s="441">
        <f>C64-E64</f>
        <v>0</v>
      </c>
    </row>
    <row r="65" spans="1:6" ht="12.75">
      <c r="A65" s="35" t="s">
        <v>543</v>
      </c>
      <c r="B65" s="39"/>
      <c r="C65" s="439"/>
      <c r="D65" s="439"/>
      <c r="E65" s="439"/>
      <c r="F65" s="441">
        <f aca="true" t="shared" si="3" ref="F65:F78">C65-E65</f>
        <v>0</v>
      </c>
    </row>
    <row r="66" spans="1:6" ht="12.75">
      <c r="A66" s="35" t="s">
        <v>546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 t="s">
        <v>549</v>
      </c>
      <c r="B67" s="39"/>
      <c r="C67" s="439"/>
      <c r="D67" s="439"/>
      <c r="E67" s="439"/>
      <c r="F67" s="441">
        <f t="shared" si="3"/>
        <v>0</v>
      </c>
    </row>
    <row r="68" spans="1:6" ht="12.75">
      <c r="A68" s="35">
        <v>5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6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7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8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9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10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11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12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13</v>
      </c>
      <c r="B76" s="36"/>
      <c r="C76" s="439"/>
      <c r="D76" s="439"/>
      <c r="E76" s="439"/>
      <c r="F76" s="441">
        <f t="shared" si="3"/>
        <v>0</v>
      </c>
    </row>
    <row r="77" spans="1:6" ht="12" customHeight="1">
      <c r="A77" s="35">
        <v>14</v>
      </c>
      <c r="B77" s="36"/>
      <c r="C77" s="439"/>
      <c r="D77" s="439"/>
      <c r="E77" s="439"/>
      <c r="F77" s="441">
        <f t="shared" si="3"/>
        <v>0</v>
      </c>
    </row>
    <row r="78" spans="1:6" ht="12.75">
      <c r="A78" s="35">
        <v>15</v>
      </c>
      <c r="B78" s="36"/>
      <c r="C78" s="439"/>
      <c r="D78" s="439"/>
      <c r="E78" s="439"/>
      <c r="F78" s="441">
        <f t="shared" si="3"/>
        <v>0</v>
      </c>
    </row>
    <row r="79" spans="1:16" ht="14.25" customHeight="1">
      <c r="A79" s="37" t="s">
        <v>834</v>
      </c>
      <c r="B79" s="38" t="s">
        <v>835</v>
      </c>
      <c r="C79" s="427">
        <f>SUM(C64:C78)</f>
        <v>0</v>
      </c>
      <c r="D79" s="427"/>
      <c r="E79" s="427">
        <f>SUM(E64:E78)</f>
        <v>0</v>
      </c>
      <c r="F79" s="440">
        <f>SUM(F64:F78)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0.25" customHeight="1">
      <c r="A80" s="40" t="s">
        <v>836</v>
      </c>
      <c r="B80" s="38" t="s">
        <v>837</v>
      </c>
      <c r="C80" s="427">
        <f>C79+C62+C45+C28</f>
        <v>1094</v>
      </c>
      <c r="D80" s="427"/>
      <c r="E80" s="427">
        <f>E79+E62+E45+E28</f>
        <v>0</v>
      </c>
      <c r="F80" s="440">
        <f>F79+F62+F45+F28</f>
        <v>1094</v>
      </c>
      <c r="G80" s="513"/>
      <c r="H80" s="513"/>
      <c r="I80" s="513"/>
      <c r="J80" s="513"/>
      <c r="K80" s="513"/>
      <c r="L80" s="513"/>
      <c r="M80" s="513"/>
      <c r="N80" s="513"/>
      <c r="O80" s="513"/>
      <c r="P80" s="513"/>
    </row>
    <row r="81" spans="1:6" ht="15" customHeight="1">
      <c r="A81" s="33" t="s">
        <v>838</v>
      </c>
      <c r="B81" s="38"/>
      <c r="C81" s="427"/>
      <c r="D81" s="427"/>
      <c r="E81" s="427"/>
      <c r="F81" s="440"/>
    </row>
    <row r="82" spans="1:6" ht="14.25" customHeight="1">
      <c r="A82" s="35" t="s">
        <v>825</v>
      </c>
      <c r="B82" s="39"/>
      <c r="C82" s="427"/>
      <c r="D82" s="427"/>
      <c r="E82" s="427"/>
      <c r="F82" s="440"/>
    </row>
    <row r="83" spans="1:6" ht="12.75">
      <c r="A83" s="35" t="s">
        <v>826</v>
      </c>
      <c r="B83" s="39"/>
      <c r="C83" s="439"/>
      <c r="D83" s="439"/>
      <c r="E83" s="439"/>
      <c r="F83" s="441">
        <f>C83-E83</f>
        <v>0</v>
      </c>
    </row>
    <row r="84" spans="1:6" ht="12.75">
      <c r="A84" s="35" t="s">
        <v>827</v>
      </c>
      <c r="B84" s="39"/>
      <c r="C84" s="439"/>
      <c r="D84" s="439"/>
      <c r="E84" s="439"/>
      <c r="F84" s="441">
        <f aca="true" t="shared" si="4" ref="F84:F97">C84-E84</f>
        <v>0</v>
      </c>
    </row>
    <row r="85" spans="1:6" ht="12.75">
      <c r="A85" s="35" t="s">
        <v>546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 t="s">
        <v>549</v>
      </c>
      <c r="B86" s="39"/>
      <c r="C86" s="439"/>
      <c r="D86" s="439"/>
      <c r="E86" s="439"/>
      <c r="F86" s="441">
        <f t="shared" si="4"/>
        <v>0</v>
      </c>
    </row>
    <row r="87" spans="1:6" ht="12.75">
      <c r="A87" s="35">
        <v>5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6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7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8</v>
      </c>
      <c r="B90" s="36"/>
      <c r="C90" s="439"/>
      <c r="D90" s="439"/>
      <c r="E90" s="439"/>
      <c r="F90" s="441">
        <f t="shared" si="4"/>
        <v>0</v>
      </c>
    </row>
    <row r="91" spans="1:6" ht="12" customHeight="1">
      <c r="A91" s="35">
        <v>9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10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11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12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13</v>
      </c>
      <c r="B95" s="36"/>
      <c r="C95" s="439"/>
      <c r="D95" s="439"/>
      <c r="E95" s="439"/>
      <c r="F95" s="441">
        <f t="shared" si="4"/>
        <v>0</v>
      </c>
    </row>
    <row r="96" spans="1:6" ht="12" customHeight="1">
      <c r="A96" s="35">
        <v>14</v>
      </c>
      <c r="B96" s="36"/>
      <c r="C96" s="439"/>
      <c r="D96" s="439"/>
      <c r="E96" s="439"/>
      <c r="F96" s="441">
        <f t="shared" si="4"/>
        <v>0</v>
      </c>
    </row>
    <row r="97" spans="1:6" ht="12.75">
      <c r="A97" s="35">
        <v>15</v>
      </c>
      <c r="B97" s="36"/>
      <c r="C97" s="439"/>
      <c r="D97" s="439"/>
      <c r="E97" s="439"/>
      <c r="F97" s="441">
        <f t="shared" si="4"/>
        <v>0</v>
      </c>
    </row>
    <row r="98" spans="1:16" ht="15" customHeight="1">
      <c r="A98" s="37" t="s">
        <v>561</v>
      </c>
      <c r="B98" s="38" t="s">
        <v>839</v>
      </c>
      <c r="C98" s="427">
        <f>SUM(C83:C97)</f>
        <v>0</v>
      </c>
      <c r="D98" s="427"/>
      <c r="E98" s="427">
        <f>SUM(E83:E97)</f>
        <v>0</v>
      </c>
      <c r="F98" s="440">
        <f>SUM(F83:F97)</f>
        <v>0</v>
      </c>
      <c r="G98" s="513"/>
      <c r="H98" s="513"/>
      <c r="I98" s="513"/>
      <c r="J98" s="513"/>
      <c r="K98" s="513"/>
      <c r="L98" s="513"/>
      <c r="M98" s="513"/>
      <c r="N98" s="513"/>
      <c r="O98" s="513"/>
      <c r="P98" s="513"/>
    </row>
    <row r="99" spans="1:6" ht="15.75" customHeight="1">
      <c r="A99" s="35" t="s">
        <v>829</v>
      </c>
      <c r="B99" s="39"/>
      <c r="C99" s="427"/>
      <c r="D99" s="427"/>
      <c r="E99" s="427"/>
      <c r="F99" s="440"/>
    </row>
    <row r="100" spans="1:6" ht="12.75">
      <c r="A100" s="35" t="s">
        <v>540</v>
      </c>
      <c r="B100" s="39"/>
      <c r="C100" s="439"/>
      <c r="D100" s="439"/>
      <c r="E100" s="439"/>
      <c r="F100" s="441">
        <f>C100-E100</f>
        <v>0</v>
      </c>
    </row>
    <row r="101" spans="1:6" ht="12.75">
      <c r="A101" s="35" t="s">
        <v>543</v>
      </c>
      <c r="B101" s="39"/>
      <c r="C101" s="439"/>
      <c r="D101" s="439"/>
      <c r="E101" s="439"/>
      <c r="F101" s="441">
        <f aca="true" t="shared" si="5" ref="F101:F114">C101-E101</f>
        <v>0</v>
      </c>
    </row>
    <row r="102" spans="1:6" ht="12.75">
      <c r="A102" s="35" t="s">
        <v>546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 t="s">
        <v>549</v>
      </c>
      <c r="B103" s="39"/>
      <c r="C103" s="439"/>
      <c r="D103" s="439"/>
      <c r="E103" s="439"/>
      <c r="F103" s="441">
        <f t="shared" si="5"/>
        <v>0</v>
      </c>
    </row>
    <row r="104" spans="1:6" ht="12.75">
      <c r="A104" s="35">
        <v>5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6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7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8</v>
      </c>
      <c r="B107" s="36"/>
      <c r="C107" s="439"/>
      <c r="D107" s="439"/>
      <c r="E107" s="439"/>
      <c r="F107" s="441">
        <f t="shared" si="5"/>
        <v>0</v>
      </c>
    </row>
    <row r="108" spans="1:6" ht="12" customHeight="1">
      <c r="A108" s="35">
        <v>9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10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11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12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13</v>
      </c>
      <c r="B112" s="36"/>
      <c r="C112" s="439"/>
      <c r="D112" s="439"/>
      <c r="E112" s="439"/>
      <c r="F112" s="441">
        <f t="shared" si="5"/>
        <v>0</v>
      </c>
    </row>
    <row r="113" spans="1:6" ht="12" customHeight="1">
      <c r="A113" s="35">
        <v>14</v>
      </c>
      <c r="B113" s="36"/>
      <c r="C113" s="439"/>
      <c r="D113" s="439"/>
      <c r="E113" s="439"/>
      <c r="F113" s="441">
        <f t="shared" si="5"/>
        <v>0</v>
      </c>
    </row>
    <row r="114" spans="1:6" ht="12.75">
      <c r="A114" s="35">
        <v>15</v>
      </c>
      <c r="B114" s="36"/>
      <c r="C114" s="439"/>
      <c r="D114" s="439"/>
      <c r="E114" s="439"/>
      <c r="F114" s="441">
        <f t="shared" si="5"/>
        <v>0</v>
      </c>
    </row>
    <row r="115" spans="1:16" ht="11.25" customHeight="1">
      <c r="A115" s="37" t="s">
        <v>578</v>
      </c>
      <c r="B115" s="38" t="s">
        <v>840</v>
      </c>
      <c r="C115" s="427">
        <f>SUM(C100:C114)</f>
        <v>0</v>
      </c>
      <c r="D115" s="427"/>
      <c r="E115" s="427">
        <f>SUM(E100:E114)</f>
        <v>0</v>
      </c>
      <c r="F115" s="440">
        <f>SUM(F100:F114)</f>
        <v>0</v>
      </c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</row>
    <row r="116" spans="1:6" ht="15" customHeight="1">
      <c r="A116" s="35" t="s">
        <v>831</v>
      </c>
      <c r="B116" s="39"/>
      <c r="C116" s="427"/>
      <c r="D116" s="427"/>
      <c r="E116" s="427"/>
      <c r="F116" s="440"/>
    </row>
    <row r="117" spans="1:6" ht="12.75">
      <c r="A117" s="35" t="s">
        <v>540</v>
      </c>
      <c r="B117" s="39"/>
      <c r="C117" s="439"/>
      <c r="D117" s="439"/>
      <c r="E117" s="439"/>
      <c r="F117" s="441">
        <f>C117-E117</f>
        <v>0</v>
      </c>
    </row>
    <row r="118" spans="1:6" ht="12.75">
      <c r="A118" s="35" t="s">
        <v>543</v>
      </c>
      <c r="B118" s="39"/>
      <c r="C118" s="439"/>
      <c r="D118" s="439"/>
      <c r="E118" s="439"/>
      <c r="F118" s="441">
        <f aca="true" t="shared" si="6" ref="F118:F131">C118-E118</f>
        <v>0</v>
      </c>
    </row>
    <row r="119" spans="1:6" ht="12.75">
      <c r="A119" s="35" t="s">
        <v>546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 t="s">
        <v>549</v>
      </c>
      <c r="B120" s="39"/>
      <c r="C120" s="439"/>
      <c r="D120" s="439"/>
      <c r="E120" s="439"/>
      <c r="F120" s="441">
        <f t="shared" si="6"/>
        <v>0</v>
      </c>
    </row>
    <row r="121" spans="1:6" ht="12.75">
      <c r="A121" s="35">
        <v>5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6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7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8</v>
      </c>
      <c r="B124" s="36"/>
      <c r="C124" s="439"/>
      <c r="D124" s="439"/>
      <c r="E124" s="439"/>
      <c r="F124" s="441">
        <f t="shared" si="6"/>
        <v>0</v>
      </c>
    </row>
    <row r="125" spans="1:6" ht="12" customHeight="1">
      <c r="A125" s="35">
        <v>9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10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11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12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13</v>
      </c>
      <c r="B129" s="36"/>
      <c r="C129" s="439"/>
      <c r="D129" s="439"/>
      <c r="E129" s="439"/>
      <c r="F129" s="441">
        <f t="shared" si="6"/>
        <v>0</v>
      </c>
    </row>
    <row r="130" spans="1:6" ht="12" customHeight="1">
      <c r="A130" s="35">
        <v>14</v>
      </c>
      <c r="B130" s="36"/>
      <c r="C130" s="439"/>
      <c r="D130" s="439"/>
      <c r="E130" s="439"/>
      <c r="F130" s="441">
        <f t="shared" si="6"/>
        <v>0</v>
      </c>
    </row>
    <row r="131" spans="1:6" ht="12.75">
      <c r="A131" s="35">
        <v>15</v>
      </c>
      <c r="B131" s="36"/>
      <c r="C131" s="439"/>
      <c r="D131" s="439"/>
      <c r="E131" s="439"/>
      <c r="F131" s="441">
        <f t="shared" si="6"/>
        <v>0</v>
      </c>
    </row>
    <row r="132" spans="1:16" ht="15.75" customHeight="1">
      <c r="A132" s="37" t="s">
        <v>597</v>
      </c>
      <c r="B132" s="38" t="s">
        <v>841</v>
      </c>
      <c r="C132" s="427">
        <f>SUM(C117:C131)</f>
        <v>0</v>
      </c>
      <c r="D132" s="427"/>
      <c r="E132" s="427">
        <f>SUM(E117:E131)</f>
        <v>0</v>
      </c>
      <c r="F132" s="440">
        <f>SUM(F117:F131)</f>
        <v>0</v>
      </c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</row>
    <row r="133" spans="1:6" ht="12.75" customHeight="1">
      <c r="A133" s="35" t="s">
        <v>833</v>
      </c>
      <c r="B133" s="39"/>
      <c r="C133" s="427"/>
      <c r="D133" s="427"/>
      <c r="E133" s="427"/>
      <c r="F133" s="440"/>
    </row>
    <row r="134" spans="1:6" ht="12.75">
      <c r="A134" s="35" t="s">
        <v>540</v>
      </c>
      <c r="B134" s="39"/>
      <c r="C134" s="439"/>
      <c r="D134" s="439"/>
      <c r="E134" s="439"/>
      <c r="F134" s="441">
        <f>C134-E134</f>
        <v>0</v>
      </c>
    </row>
    <row r="135" spans="1:6" ht="12.75">
      <c r="A135" s="35" t="s">
        <v>543</v>
      </c>
      <c r="B135" s="39"/>
      <c r="C135" s="439"/>
      <c r="D135" s="439"/>
      <c r="E135" s="439"/>
      <c r="F135" s="441">
        <f aca="true" t="shared" si="7" ref="F135:F148">C135-E135</f>
        <v>0</v>
      </c>
    </row>
    <row r="136" spans="1:6" ht="12.75">
      <c r="A136" s="35" t="s">
        <v>546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 t="s">
        <v>549</v>
      </c>
      <c r="B137" s="39"/>
      <c r="C137" s="439"/>
      <c r="D137" s="439"/>
      <c r="E137" s="439"/>
      <c r="F137" s="441">
        <f t="shared" si="7"/>
        <v>0</v>
      </c>
    </row>
    <row r="138" spans="1:6" ht="12.75">
      <c r="A138" s="35">
        <v>5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6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7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8</v>
      </c>
      <c r="B141" s="36"/>
      <c r="C141" s="439"/>
      <c r="D141" s="439"/>
      <c r="E141" s="439"/>
      <c r="F141" s="441">
        <f t="shared" si="7"/>
        <v>0</v>
      </c>
    </row>
    <row r="142" spans="1:6" ht="12" customHeight="1">
      <c r="A142" s="35">
        <v>9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10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11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12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13</v>
      </c>
      <c r="B146" s="36"/>
      <c r="C146" s="439"/>
      <c r="D146" s="439"/>
      <c r="E146" s="439"/>
      <c r="F146" s="441">
        <f t="shared" si="7"/>
        <v>0</v>
      </c>
    </row>
    <row r="147" spans="1:6" ht="12" customHeight="1">
      <c r="A147" s="35">
        <v>14</v>
      </c>
      <c r="B147" s="36"/>
      <c r="C147" s="439"/>
      <c r="D147" s="439"/>
      <c r="E147" s="439"/>
      <c r="F147" s="441">
        <f t="shared" si="7"/>
        <v>0</v>
      </c>
    </row>
    <row r="148" spans="1:6" ht="12.75">
      <c r="A148" s="35">
        <v>15</v>
      </c>
      <c r="B148" s="36"/>
      <c r="C148" s="439"/>
      <c r="D148" s="439"/>
      <c r="E148" s="439"/>
      <c r="F148" s="441">
        <f t="shared" si="7"/>
        <v>0</v>
      </c>
    </row>
    <row r="149" spans="1:16" ht="17.25" customHeight="1">
      <c r="A149" s="37" t="s">
        <v>834</v>
      </c>
      <c r="B149" s="38" t="s">
        <v>842</v>
      </c>
      <c r="C149" s="427">
        <f>SUM(C134:C148)</f>
        <v>0</v>
      </c>
      <c r="D149" s="427"/>
      <c r="E149" s="427">
        <f>SUM(E134:E148)</f>
        <v>0</v>
      </c>
      <c r="F149" s="440">
        <f>SUM(F134:F148)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0" t="s">
        <v>843</v>
      </c>
      <c r="B150" s="38" t="s">
        <v>844</v>
      </c>
      <c r="C150" s="427">
        <f>C149+C132+C115+C98</f>
        <v>0</v>
      </c>
      <c r="D150" s="427"/>
      <c r="E150" s="427">
        <f>E149+E132+E115+E98</f>
        <v>0</v>
      </c>
      <c r="F150" s="440">
        <f>F149+F132+F115+F98</f>
        <v>0</v>
      </c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</row>
    <row r="151" spans="1:6" ht="19.5" customHeight="1">
      <c r="A151" s="41"/>
      <c r="B151" s="42"/>
      <c r="C151" s="43"/>
      <c r="D151" s="43"/>
      <c r="E151" s="43"/>
      <c r="F151" s="43"/>
    </row>
    <row r="152" spans="1:6" ht="12.75">
      <c r="A152" s="450" t="s">
        <v>877</v>
      </c>
      <c r="B152" s="451"/>
      <c r="C152" s="596" t="s">
        <v>861</v>
      </c>
      <c r="D152" s="597"/>
      <c r="E152" s="597"/>
      <c r="F152" s="597"/>
    </row>
    <row r="153" spans="1:6" ht="12.75">
      <c r="A153" s="514"/>
      <c r="B153" s="515"/>
      <c r="C153" s="514"/>
      <c r="D153" s="514"/>
      <c r="E153" s="514"/>
      <c r="F153" s="514"/>
    </row>
    <row r="154" spans="1:6" ht="12.75">
      <c r="A154" s="514"/>
      <c r="B154" s="515"/>
      <c r="C154" s="628" t="s">
        <v>858</v>
      </c>
      <c r="D154" s="628"/>
      <c r="E154" s="628"/>
      <c r="F154" s="628"/>
    </row>
    <row r="155" spans="3:5" ht="12.75">
      <c r="C155" s="514"/>
      <c r="E155" s="514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12:F16 C117:F131 C100:F114 C83:F97 C64:F78 C47:F61 C30:F44 C18:C27 E18:F27 D17:D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2014-03-27T10:23:12Z</cp:lastPrinted>
  <dcterms:created xsi:type="dcterms:W3CDTF">2000-06-29T12:02:40Z</dcterms:created>
  <dcterms:modified xsi:type="dcterms:W3CDTF">2014-03-27T10:49:13Z</dcterms:modified>
  <cp:category/>
  <cp:version/>
  <cp:contentType/>
  <cp:contentStatus/>
</cp:coreProperties>
</file>