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<sst xmlns="http://schemas.openxmlformats.org/spreadsheetml/2006/main" count="1077" uniqueCount="899">
  <si>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</si>
  <si>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</si>
  <si>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</si>
  <si>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</si>
  <si>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</si>
  <si>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</si>
  <si>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</si>
  <si>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</si>
  <si>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</si>
  <si>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</si>
  <si>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</si>
  <si>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</si>
  <si>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</si>
  <si>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</si>
  <si>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</si>
  <si>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</si>
  <si>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</si>
  <si>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</si>
  <si>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</si>
  <si>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</si>
  <si>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</si>
  <si>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</si>
  <si>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</si>
  <si>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</si>
  <si>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</si>
  <si>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</si>
  <si>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</si>
  <si>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</si>
  <si>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</si>
  <si>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</si>
  <si>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</si>
  <si>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</si>
  <si>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</si>
  <si>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</si>
  <si>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</si>
  <si>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</si>
  <si>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</si>
  <si>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</si>
  <si>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</si>
  <si>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</si>
  <si>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</si>
  <si>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</si>
  <si>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</si>
  <si>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</si>
  <si>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</si>
  <si>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</si>
  <si>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</si>
  <si>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</si>
  <si>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</si>
  <si>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</si>
  <si>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</si>
  <si>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</si>
  <si>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</si>
  <si>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</si>
  <si>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</si>
  <si>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</si>
  <si>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</si>
  <si>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</si>
  <si>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</si>
  <si>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</si>
  <si>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</si>
  <si>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</si>
  <si>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</si>
  <si>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</si>
  <si>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</si>
  <si>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</si>
  <si>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</si>
  <si>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</si>
  <si>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</si>
  <si>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</si>
  <si>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</si>
  <si>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</si>
  <si>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</si>
  <si>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</si>
  <si>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</si>
  <si>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</si>
  <si>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</si>
  <si>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</si>
  <si>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</si>
  <si>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</si>
  <si>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</si>
  <si>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</si>
  <si>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</si>
  <si>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</si>
  <si>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</si>
  <si>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</si>
  <si>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</si>
  <si>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</si>
  <si>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</si>
  <si>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</si>
  <si>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</si>
  <si>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</si>
  <si>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</si>
  <si>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</si>
  <si>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</si>
  <si>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</si>
  <si>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</si>
  <si>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</si>
  <si>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</si>
  <si>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</si>
  <si>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</si>
  <si>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</si>
  <si>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</si>
  <si>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</si>
  <si>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</si>
  <si>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</si>
  <si>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</si>
  <si>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</si>
  <si>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</si>
  <si>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</si>
  <si>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</si>
  <si>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</si>
  <si>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</si>
  <si>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</si>
  <si>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</si>
  <si>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</si>
  <si>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</si>
  <si>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</si>
  <si>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</si>
  <si>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</si>
  <si>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</si>
  <si>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</si>
  <si>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</si>
  <si>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</si>
  <si>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</si>
  <si>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</si>
  <si>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</si>
  <si>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</si>
  <si>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</si>
  <si>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</si>
  <si>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</si>
  <si>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</si>
  <si>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</si>
  <si>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</si>
  <si>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</si>
  <si>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</si>
  <si>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</si>
  <si>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</si>
  <si>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</si>
  <si>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</si>
  <si>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</si>
  <si>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</si>
  <si>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</si>
  <si>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</si>
  <si>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</si>
  <si>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</si>
  <si>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</si>
  <si>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</si>
  <si>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</si>
  <si>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</si>
  <si>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</si>
  <si>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</si>
  <si>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</si>
  <si>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</si>
  <si>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</si>
  <si>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</si>
  <si>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</si>
  <si>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</si>
  <si>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</si>
  <si>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</si>
  <si>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</si>
  <si>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</si>
  <si>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</si>
  <si>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</si>
  <si>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</si>
  <si>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</si>
  <si>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</si>
  <si>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</si>
  <si>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</si>
  <si>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</si>
  <si>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</si>
  <si>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</si>
  <si>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</si>
  <si>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</si>
  <si>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</si>
  <si>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</si>
  <si>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</si>
  <si>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</si>
  <si>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</si>
  <si>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</si>
  <si>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</si>
  <si>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</si>
  <si>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</si>
  <si>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</si>
  <si>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</si>
  <si>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</si>
  <si>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</si>
  <si>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</si>
  <si>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</si>
  <si>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</si>
  <si>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</si>
  <si>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</si>
  <si>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</si>
  <si>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</si>
  <si>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</si>
  <si>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</si>
  <si>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</si>
  <si>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</si>
  <si>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</si>
  <si>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</si>
  <si>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</si>
  <si>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</si>
  <si>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</si>
  <si>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</si>
  <si>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</si>
  <si>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</si>
  <si>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</si>
  <si>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</si>
  <si>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</si>
  <si>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</si>
  <si>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</si>
  <si>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</si>
  <si>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</si>
  <si>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</si>
  <si>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</si>
  <si>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</si>
  <si>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</si>
  <si>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</si>
  <si>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</si>
  <si>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</si>
  <si>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</si>
  <si>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</si>
  <si>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</si>
  <si>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</si>
  <si>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</si>
  <si>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</si>
  <si>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</si>
  <si>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</si>
  <si>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</si>
  <si>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</si>
  <si>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</si>
  <si>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</si>
  <si>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</si>
  <si>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</si>
  <si>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</si>
  <si>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</si>
  <si>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</si>
  <si>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</si>
  <si>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</si>
  <si>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</si>
  <si>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</si>
  <si>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</si>
  <si>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</si>
  <si>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</si>
  <si>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</si>
  <si>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</si>
  <si>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</si>
  <si>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</si>
  <si>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</si>
  <si>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</si>
  <si>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</si>
  <si>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</si>
  <si>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</si>
  <si>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</si>
  <si>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</si>
  <si>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</si>
  <si>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</si>
  <si>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</si>
  <si>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</si>
  <si>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</si>
  <si>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</si>
  <si>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</si>
  <si>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</si>
  <si>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</si>
  <si>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</si>
  <si>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</si>
  <si>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</si>
  <si>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</si>
  <si>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</si>
  <si>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</si>
  <si>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</si>
  <si>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</si>
  <si>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</si>
  <si>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</si>
  <si>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</si>
  <si>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</si>
  <si>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</si>
  <si>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</si>
  <si>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</si>
  <si>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</si>
  <si>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</si>
  <si>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</si>
  <si>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</si>
  <si>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</si>
  <si>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</si>
  <si>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</si>
  <si>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</si>
  <si>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</si>
  <si>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</si>
  <si>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</si>
  <si>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</si>
  <si>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</si>
  <si>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</si>
  <si>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</si>
  <si>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</si>
  <si>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</si>
  <si>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</si>
  <si>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</si>
  <si>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</si>
  <si>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</si>
  <si>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</si>
  <si>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</si>
  <si>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</si>
  <si>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</si>
  <si>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</si>
  <si>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</si>
  <si>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</si>
  <si>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</si>
  <si>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</si>
  <si>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</si>
  <si>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</si>
  <si>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</si>
  <si>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</si>
  <si>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</si>
  <si>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</si>
  <si>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</si>
  <si>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</si>
  <si>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</si>
  <si>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</si>
  <si>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</si>
  <si>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</si>
  <si>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</si>
  <si>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</si>
  <si>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</si>
  <si>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</si>
  <si>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</si>
  <si>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</si>
  <si>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</si>
  <si>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</si>
  <si>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</si>
  <si>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</si>
  <si>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</si>
  <si>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</si>
  <si>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</si>
  <si>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</si>
  <si>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</si>
  <si>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</si>
  <si>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</si>
  <si>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</si>
  <si>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</si>
  <si>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</si>
  <si>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</si>
  <si>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</si>
  <si>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</si>
  <si>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</si>
  <si>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</si>
  <si>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</si>
  <si>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</si>
  <si>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</si>
  <si>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</si>
  <si>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</si>
  <si>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</si>
  <si>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</si>
  <si>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</si>
  <si>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</si>
  <si>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</si>
  <si>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</si>
  <si>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</si>
  <si>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</si>
  <si>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</si>
  <si>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</si>
  <si>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</si>
  <si>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</si>
  <si>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</si>
  <si>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</si>
  <si>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</si>
  <si>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</si>
  <si>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</si>
  <si>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</si>
  <si>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</si>
  <si>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</si>
  <si>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</si>
  <si>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</si>
  <si>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</si>
  <si>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</si>
  <si>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</si>
  <si>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</si>
  <si>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</si>
  <si>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</si>
  <si>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</si>
  <si>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</si>
  <si>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</si>
  <si>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</si>
  <si>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</si>
  <si>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</si>
  <si>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</si>
  <si>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</si>
  <si>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</si>
  <si>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</si>
  <si>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</si>
  <si>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</si>
  <si>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</si>
  <si>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</si>
  <si>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</si>
  <si>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</si>
  <si>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</si>
  <si>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</si>
  <si>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</si>
  <si>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</si>
  <si>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</si>
  <si>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</si>
  <si>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</si>
  <si>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</si>
  <si>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</si>
  <si>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</si>
  <si>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</si>
  <si>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</si>
  <si>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</si>
  <si>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</si>
  <si>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</si>
  <si>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</si>
  <si>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</si>
  <si>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</si>
  <si>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</si>
  <si>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</si>
  <si>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</si>
  <si>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</si>
  <si>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</si>
  <si>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</si>
  <si>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</si>
  <si>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</si>
  <si>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</si>
  <si>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</si>
  <si>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</si>
  <si>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</si>
  <si>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</si>
  <si>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</si>
  <si>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</si>
  <si>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</si>
  <si>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</si>
  <si>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</si>
  <si>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</si>
  <si>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</si>
  <si>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</si>
  <si>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</si>
  <si>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</si>
  <si>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</si>
  <si>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</si>
  <si>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</si>
  <si>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</si>
  <si>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</si>
  <si>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</si>
  <si>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</si>
  <si>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</si>
  <si>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</si>
  <si>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</si>
  <si>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</si>
  <si>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</si>
  <si>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</si>
  <si>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</si>
  <si>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</si>
  <si>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</si>
  <si>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</si>
  <si>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</si>
  <si>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</si>
  <si>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</si>
  <si>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</si>
  <si>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</si>
  <si>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</si>
  <si>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</si>
  <si>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</si>
  <si>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</si>
  <si>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</si>
  <si>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</si>
  <si>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</si>
  <si>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</si>
  <si>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</si>
  <si>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</si>
  <si>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</si>
  <si>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</si>
  <si>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</si>
  <si>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</si>
  <si>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</si>
  <si>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</si>
  <si>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</si>
  <si>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</si>
  <si>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</si>
  <si>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</si>
  <si>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</si>
  <si>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</si>
  <si>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</si>
  <si>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</si>
  <si>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</si>
  <si>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</si>
  <si>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</si>
  <si>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</si>
  <si>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</si>
  <si>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</si>
  <si>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</si>
  <si>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</si>
  <si>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</si>
  <si>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</si>
  <si>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</si>
  <si>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</si>
  <si>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</si>
  <si>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</si>
  <si>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</si>
  <si>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</si>
  <si>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</si>
  <si>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</si>
  <si>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</si>
  <si>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</si>
  <si>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</si>
  <si>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</si>
  <si>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</si>
  <si>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</si>
  <si>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</si>
  <si>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</si>
  <si>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</si>
  <si>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</si>
  <si>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</si>
  <si>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</si>
  <si>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</si>
  <si>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</si>
  <si>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</si>
  <si>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</si>
  <si>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</si>
  <si>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</si>
  <si>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</si>
  <si>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</si>
  <si>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</si>
  <si>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</si>
  <si>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</si>
  <si>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</si>
  <si>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</si>
  <si>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</si>
  <si>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</si>
  <si>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</si>
  <si>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</si>
  <si>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</si>
  <si>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</si>
  <si>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</si>
  <si>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</si>
  <si>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</si>
  <si>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</si>
  <si>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</si>
  <si>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</si>
  <si>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</si>
  <si>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</si>
  <si>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</si>
  <si>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</si>
  <si>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</si>
  <si>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</si>
  <si>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</si>
  <si>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</si>
  <si>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</si>
  <si>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</si>
  <si>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</si>
  <si>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</si>
  <si>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</si>
  <si>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</si>
  <si>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</si>
  <si>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</si>
  <si>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</si>
  <si>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</si>
  <si>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</si>
  <si>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</si>
  <si>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</si>
  <si>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</si>
  <si>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</si>
  <si>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</si>
  <si>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</si>
  <si>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</si>
  <si>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</si>
  <si>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</si>
  <si>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</si>
  <si>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</si>
  <si>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</si>
  <si>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</si>
  <si>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</si>
  <si>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</si>
  <si>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</si>
  <si>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</si>
  <si>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</si>
  <si>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</si>
  <si>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</si>
  <si>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</si>
  <si>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</si>
  <si>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</si>
  <si>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</si>
  <si>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</si>
  <si>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</si>
  <si>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</si>
  <si>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</si>
  <si>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</si>
  <si>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</si>
  <si>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</si>
  <si>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</si>
  <si>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</si>
  <si>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</si>
  <si>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</si>
  <si>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</si>
  <si>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</si>
  <si>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</si>
  <si>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</si>
  <si>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</si>
  <si>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</si>
  <si>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</si>
  <si>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</si>
  <si>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</si>
  <si>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</si>
  <si>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</si>
  <si>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</si>
  <si>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</si>
  <si>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</si>
  <si>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</si>
  <si>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</si>
  <si>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</si>
  <si>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</si>
  <si>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</si>
  <si>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</si>
  <si>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</si>
  <si>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</si>
  <si>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</si>
  <si>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</si>
  <si>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</si>
  <si>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</si>
  <si>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</si>
  <si>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</si>
  <si>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</si>
  <si>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</si>
  <si>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</si>
  <si>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</si>
  <si>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</si>
  <si>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</si>
  <si>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</si>
  <si>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</si>
  <si>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</si>
  <si>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</si>
  <si>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</si>
  <si>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</si>
  <si>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</si>
  <si>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</si>
  <si>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</si>
  <si>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</si>
  <si>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</si>
  <si>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</si>
  <si>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</si>
  <si>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</si>
  <si>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</si>
  <si>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</si>
  <si>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</si>
  <si>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</si>
  <si>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</si>
  <si>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</si>
  <si>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</si>
  <si>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</si>
  <si>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</si>
  <si>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</si>
  <si>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</si>
  <si>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</si>
  <si>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</si>
  <si>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</si>
  <si>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</si>
  <si>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</si>
  <si>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</si>
  <si>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</si>
  <si>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</si>
  <si>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</si>
  <si>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</si>
  <si>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</si>
  <si>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</si>
  <si>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</si>
  <si>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</si>
  <si>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</si>
  <si>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</si>
  <si>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</si>
  <si>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</si>
  <si>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</si>
  <si>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</si>
  <si>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</si>
  <si>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</si>
  <si>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</si>
  <si>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</si>
  <si>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</si>
  <si>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</si>
  <si>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</si>
  <si>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</si>
  <si>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</si>
  <si>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</si>
  <si>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</si>
  <si>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</si>
  <si>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</si>
  <si>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</si>
  <si>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</si>
  <si>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</si>
  <si>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</si>
  <si>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</si>
  <si>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</si>
  <si>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</si>
  <si>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</si>
  <si>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</si>
  <si>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</si>
  <si>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</si>
  <si>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</si>
  <si>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</si>
  <si>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</si>
  <si>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</si>
  <si>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</si>
  <si>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</si>
  <si>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</si>
  <si>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</si>
  <si>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</si>
  <si>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</si>
  <si>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</si>
  <si>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</si>
  <si>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</si>
  <si>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</si>
  <si>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</si>
  <si>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</si>
  <si>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</si>
  <si>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</si>
  <si>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</si>
  <si>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</si>
  <si>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</si>
  <si>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</si>
  <si>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</si>
  <si>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</si>
  <si>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</si>
  <si>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</si>
  <si>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</si>
  <si>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</si>
  <si>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</si>
  <si>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</si>
  <si>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</si>
  <si>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</si>
  <si>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</si>
  <si>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</si>
  <si>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</si>
  <si>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</si>
  <si>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</si>
  <si>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</si>
  <si>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</si>
  <si>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</si>
  <si>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</si>
  <si>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</si>
  <si>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</si>
  <si>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</si>
  <si>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</si>
  <si>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</si>
  <si>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</si>
  <si>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</si>
  <si>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</si>
  <si>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</si>
  <si>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</si>
  <si>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</si>
  <si>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</si>
  <si>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</si>
  <si>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</si>
  <si>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</si>
  <si>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</si>
  <si>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</si>
  <si>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</si>
  <si>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</si>
  <si>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</si>
  <si>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</si>
  <si>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</si>
  <si>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</si>
  <si>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</si>
  <si>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</si>
  <si>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</si>
  <si>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</si>
  <si>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</si>
  <si>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</si>
  <si>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</si>
  <si>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</si>
  <si>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</si>
  <si>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</si>
  <si>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</si>
  <si>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</si>
  <si>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</si>
  <si>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</si>
  <si>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</si>
  <si>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</si>
  <si>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</si>
  <si>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</si>
  <si>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</si>
  <si>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</si>
  <si>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</si>
  <si>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</si>
  <si>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</si>
  <si>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</si>
  <si>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</si>
  <si>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</si>
  <si>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</si>
  <si>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</si>
  <si>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</si>
  <si>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</si>
  <si>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</si>
  <si>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</si>
  <si>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</si>
  <si>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</si>
  <si>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</si>
  <si>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</si>
  <si>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</si>
  <si>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</si>
  <si>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</si>
  <si>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</si>
  <si>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</si>
  <si>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</si>
  <si>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</si>
  <si>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</si>
  <si>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</si>
  <si>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</si>
  <si>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</si>
  <si>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</si>
  <si>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</si>
  <si>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</si>
  <si>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</si>
  <si>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</si>
  <si>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</si>
  <si>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</si>
  <si>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</si>
  <si>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</si>
  <si>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</si>
  <si>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</si>
  <si>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</si>
  <si>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</si>
  <si>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</si>
  <si>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</si>
  <si>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</si>
  <si>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</si>
  <si>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</si>
  <si>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</si>
  <si>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</si>
  <si>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</si>
  <si>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</si>
  <si>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</si>
  <si>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</si>
  <si>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</si>
  <si>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</si>
  <si>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</si>
  <si>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</si>
  <si>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</si>
  <si>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</si>
  <si>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</si>
  <si>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</si>
  <si>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</si>
  <si>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</si>
  <si>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</si>
  <si>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</si>
  <si>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</si>
  <si>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</si>
  <si>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</si>
  <si>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</si>
  <si>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</si>
  <si>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</si>
  <si>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</si>
  <si>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</si>
  <si>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</si>
  <si>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</si>
  <si>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</si>
  <si>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</si>
  <si>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</si>
  <si>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</si>
  <si>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</si>
  <si>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</si>
  <si>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</si>
  <si>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</si>
  <si>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</si>
  <si>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</si>
  <si>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</si>
  <si>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</si>
  <si>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</si>
  <si>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</si>
  <si>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</si>
  <si>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</si>
  <si>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</si>
  <si>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</si>
  <si>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</si>
  <si>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</si>
  <si>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</si>
  <si>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</si>
  <si>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</si>
  <si>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</si>
  <si>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</si>
  <si>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</si>
  <si>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</si>
  <si>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</si>
  <si>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</si>
  <si>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</si>
  <si>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</si>
  <si>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</si>
  <si>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</si>
  <si>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</si>
  <si>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</si>
  <si>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</si>
  <si>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01.01.2014-30.09.2014</t>
  </si>
  <si>
    <t xml:space="preserve">Дата на съставяне:26.11.2014                                </t>
  </si>
  <si>
    <t xml:space="preserve">Дата  на съставяне: 26.11.2014                                                                                                                   </t>
  </si>
  <si>
    <t>Дата на съставяне: 26.11.2014</t>
  </si>
  <si>
    <t>Дата на съставяне:26.11.2014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</si>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</sst>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43">
      <selection activeCell="C45" sqref="C4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3593</v>
      </c>
      <c r="D11" s="151">
        <v>3643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17023</v>
      </c>
      <c r="D12" s="151">
        <v>17438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2771</v>
      </c>
      <c r="D13" s="151">
        <v>3059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33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928</v>
      </c>
      <c r="D16" s="151">
        <v>999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2402</v>
      </c>
      <c r="D17" s="151">
        <v>1886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26750</v>
      </c>
      <c r="D19" s="155">
        <f>SUM(D11:D18)</f>
        <v>27047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1999</v>
      </c>
      <c r="D20" s="151">
        <v>1972</v>
      </c>
      <c r="E20" s="237" t="s">
        <v>57</v>
      </c>
      <c r="F20" s="242" t="s">
        <v>58</v>
      </c>
      <c r="G20" s="158">
        <v>-289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1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20358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14498</v>
      </c>
      <c r="H27" s="154">
        <f>SUM(H28:H30)</f>
        <v>16221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14498</v>
      </c>
      <c r="H28" s="152">
        <v>16221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-109</v>
      </c>
      <c r="H32" s="316">
        <v>-1756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14389</v>
      </c>
      <c r="H33" s="154">
        <f>H27+H31+H32</f>
        <v>14465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15921</v>
      </c>
      <c r="D34" s="155">
        <f>SUM(D35:D38)</f>
        <v>15722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41331</v>
      </c>
      <c r="H36" s="154">
        <f>H25+H17+H33</f>
        <v>41481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11710</v>
      </c>
      <c r="D37" s="151">
        <v>11659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4211</v>
      </c>
      <c r="D38" s="151">
        <v>4063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10272</v>
      </c>
      <c r="H39" s="158">
        <v>10151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15951</v>
      </c>
      <c r="D45" s="155">
        <f>D34+D39+D44</f>
        <v>15752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81</v>
      </c>
      <c r="D47" s="151">
        <v>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81</v>
      </c>
      <c r="D51" s="155">
        <f>SUM(D47:D50)</f>
        <v>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906</v>
      </c>
      <c r="H53" s="152">
        <v>904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44785</v>
      </c>
      <c r="D55" s="155">
        <f>D19+D20+D21+D27+D32+D45+D51+D53+D54</f>
        <v>44781</v>
      </c>
      <c r="E55" s="237" t="s">
        <v>172</v>
      </c>
      <c r="F55" s="261" t="s">
        <v>173</v>
      </c>
      <c r="G55" s="154">
        <f>G49+G51+G52+G53+G54</f>
        <v>906</v>
      </c>
      <c r="H55" s="154">
        <f>H49+H51+H52+H53+H54</f>
        <v>904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519</v>
      </c>
      <c r="D58" s="151">
        <v>441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426</v>
      </c>
      <c r="D59" s="151">
        <v>185</v>
      </c>
      <c r="E59" s="251" t="s">
        <v>181</v>
      </c>
      <c r="F59" s="242" t="s">
        <v>182</v>
      </c>
      <c r="G59" s="152">
        <v>1429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295</v>
      </c>
      <c r="D60" s="151">
        <v>322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103</v>
      </c>
      <c r="D61" s="151">
        <v>153</v>
      </c>
      <c r="E61" s="243" t="s">
        <v>189</v>
      </c>
      <c r="F61" s="272" t="s">
        <v>190</v>
      </c>
      <c r="G61" s="154">
        <f>SUM(G62:G68)</f>
        <v>2528</v>
      </c>
      <c r="H61" s="154">
        <f>SUM(H62:H68)</f>
        <v>1807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1393</v>
      </c>
      <c r="H62" s="152">
        <v>835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1343</v>
      </c>
      <c r="D64" s="155">
        <f>SUM(D58:D63)</f>
        <v>1101</v>
      </c>
      <c r="E64" s="237" t="s">
        <v>200</v>
      </c>
      <c r="F64" s="242" t="s">
        <v>201</v>
      </c>
      <c r="G64" s="152">
        <v>480</v>
      </c>
      <c r="H64" s="152">
        <v>449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425</v>
      </c>
      <c r="H66" s="152">
        <v>333</v>
      </c>
    </row>
    <row r="67" spans="1:8" ht="15">
      <c r="A67" s="235" t="s">
        <v>207</v>
      </c>
      <c r="B67" s="241" t="s">
        <v>208</v>
      </c>
      <c r="C67" s="151">
        <v>1080</v>
      </c>
      <c r="D67" s="151">
        <v>606</v>
      </c>
      <c r="E67" s="237" t="s">
        <v>209</v>
      </c>
      <c r="F67" s="242" t="s">
        <v>210</v>
      </c>
      <c r="G67" s="152">
        <v>88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321</v>
      </c>
      <c r="D68" s="151">
        <v>263</v>
      </c>
      <c r="E68" s="237" t="s">
        <v>213</v>
      </c>
      <c r="F68" s="242" t="s">
        <v>214</v>
      </c>
      <c r="G68" s="152">
        <v>142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355</v>
      </c>
      <c r="H69" s="152">
        <v>290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4312</v>
      </c>
      <c r="H71" s="161">
        <f>H59+H60+H61+H69+H70</f>
        <v>6083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332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1733</v>
      </c>
      <c r="D75" s="155">
        <f>SUM(D67:D74)</f>
        <v>1378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5598</v>
      </c>
      <c r="D78" s="155">
        <f>SUM(D79:D81)</f>
        <v>5558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2364</v>
      </c>
      <c r="D79" s="151">
        <v>2324</v>
      </c>
      <c r="E79" s="251" t="s">
        <v>242</v>
      </c>
      <c r="F79" s="261" t="s">
        <v>243</v>
      </c>
      <c r="G79" s="162">
        <f>G71+G74+G75+G76</f>
        <v>4312</v>
      </c>
      <c r="H79" s="162">
        <f>H71+H74+H75+H76</f>
        <v>6083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1020</v>
      </c>
      <c r="D83" s="151">
        <v>3331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6618</v>
      </c>
      <c r="D84" s="155">
        <f>D83+D82+D78</f>
        <v>8889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182</v>
      </c>
      <c r="D87" s="151">
        <v>92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2160</v>
      </c>
      <c r="D88" s="151">
        <v>2378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2342</v>
      </c>
      <c r="D91" s="155">
        <f>SUM(D87:D90)</f>
        <v>2470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12036</v>
      </c>
      <c r="D93" s="155">
        <f>D64+D75+D84+D91+D92</f>
        <v>13838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56821</v>
      </c>
      <c r="D94" s="164">
        <f>D93+D55</f>
        <v>58619</v>
      </c>
      <c r="E94" s="449" t="s">
        <v>270</v>
      </c>
      <c r="F94" s="289" t="s">
        <v>271</v>
      </c>
      <c r="G94" s="165">
        <f>G36+G39+G55+G79</f>
        <v>56821</v>
      </c>
      <c r="H94" s="165">
        <f>H36+H39+H55+H79</f>
        <v>58619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41969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01.01.2014-30.09.2014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1368</v>
      </c>
      <c r="D9" s="46">
        <v>1469</v>
      </c>
      <c r="E9" s="298" t="s">
        <v>285</v>
      </c>
      <c r="F9" s="549" t="s">
        <v>286</v>
      </c>
      <c r="G9" s="550">
        <v>979</v>
      </c>
      <c r="H9" s="550">
        <v>1057</v>
      </c>
    </row>
    <row r="10" spans="1:8" ht="12">
      <c r="A10" s="298" t="s">
        <v>287</v>
      </c>
      <c r="B10" s="299" t="s">
        <v>288</v>
      </c>
      <c r="C10" s="46">
        <v>1416</v>
      </c>
      <c r="D10" s="46">
        <v>1521</v>
      </c>
      <c r="E10" s="298" t="s">
        <v>289</v>
      </c>
      <c r="F10" s="549" t="s">
        <v>290</v>
      </c>
      <c r="G10" s="550">
        <v>2474</v>
      </c>
      <c r="H10" s="550">
        <v>2557</v>
      </c>
    </row>
    <row r="11" spans="1:8" ht="12">
      <c r="A11" s="298" t="s">
        <v>291</v>
      </c>
      <c r="B11" s="299" t="s">
        <v>292</v>
      </c>
      <c r="C11" s="46">
        <v>1152</v>
      </c>
      <c r="D11" s="46">
        <v>1093</v>
      </c>
      <c r="E11" s="300" t="s">
        <v>293</v>
      </c>
      <c r="F11" s="549" t="s">
        <v>294</v>
      </c>
      <c r="G11" s="550">
        <v>5040</v>
      </c>
      <c r="H11" s="550">
        <v>5048</v>
      </c>
    </row>
    <row r="12" spans="1:8" ht="12">
      <c r="A12" s="298" t="s">
        <v>295</v>
      </c>
      <c r="B12" s="299" t="s">
        <v>296</v>
      </c>
      <c r="C12" s="46">
        <v>3480</v>
      </c>
      <c r="D12" s="46">
        <v>3330</v>
      </c>
      <c r="E12" s="300" t="s">
        <v>78</v>
      </c>
      <c r="F12" s="549" t="s">
        <v>297</v>
      </c>
      <c r="G12" s="550">
        <v>642</v>
      </c>
      <c r="H12" s="550">
        <v>781</v>
      </c>
    </row>
    <row r="13" spans="1:18" ht="12">
      <c r="A13" s="298" t="s">
        <v>298</v>
      </c>
      <c r="B13" s="299" t="s">
        <v>299</v>
      </c>
      <c r="C13" s="46">
        <v>619</v>
      </c>
      <c r="D13" s="46">
        <v>586</v>
      </c>
      <c r="E13" s="301" t="s">
        <v>51</v>
      </c>
      <c r="F13" s="551" t="s">
        <v>300</v>
      </c>
      <c r="G13" s="548">
        <f>SUM(G9:G12)</f>
        <v>9135</v>
      </c>
      <c r="H13" s="548">
        <f>SUM(H9:H12)</f>
        <v>9443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1247</v>
      </c>
      <c r="D14" s="46">
        <v>1266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-219</v>
      </c>
      <c r="D15" s="47">
        <v>-25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485</v>
      </c>
      <c r="D16" s="47">
        <v>238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9548</v>
      </c>
      <c r="D19" s="49">
        <f>SUM(D9:D15)+D16</f>
        <v>9478</v>
      </c>
      <c r="E19" s="304" t="s">
        <v>317</v>
      </c>
      <c r="F19" s="552" t="s">
        <v>318</v>
      </c>
      <c r="G19" s="550">
        <v>306</v>
      </c>
      <c r="H19" s="550">
        <v>353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67</v>
      </c>
      <c r="D22" s="46">
        <v>50</v>
      </c>
      <c r="E22" s="304" t="s">
        <v>326</v>
      </c>
      <c r="F22" s="552" t="s">
        <v>327</v>
      </c>
      <c r="G22" s="550">
        <v>166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40</v>
      </c>
      <c r="H23" s="550">
        <v>50</v>
      </c>
    </row>
    <row r="24" spans="1:18" ht="12">
      <c r="A24" s="298" t="s">
        <v>332</v>
      </c>
      <c r="B24" s="305" t="s">
        <v>333</v>
      </c>
      <c r="C24" s="46"/>
      <c r="D24" s="46">
        <v>53</v>
      </c>
      <c r="E24" s="301" t="s">
        <v>103</v>
      </c>
      <c r="F24" s="554" t="s">
        <v>334</v>
      </c>
      <c r="G24" s="548">
        <f>SUM(G19:G23)</f>
        <v>512</v>
      </c>
      <c r="H24" s="548">
        <f>SUM(H19:H23)</f>
        <v>403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2098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68</v>
      </c>
      <c r="D26" s="49">
        <f>SUM(D22:D25)</f>
        <v>2201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9616</v>
      </c>
      <c r="D28" s="50">
        <f>D26+D19</f>
        <v>11679</v>
      </c>
      <c r="E28" s="127" t="s">
        <v>339</v>
      </c>
      <c r="F28" s="554" t="s">
        <v>340</v>
      </c>
      <c r="G28" s="548">
        <f>G13+G15+G24</f>
        <v>9647</v>
      </c>
      <c r="H28" s="548">
        <f>H13+H15+H24</f>
        <v>9848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1831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51</v>
      </c>
      <c r="H31" s="550">
        <v>17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9616</v>
      </c>
      <c r="D33" s="49">
        <f>D28+D31+D32</f>
        <v>11679</v>
      </c>
      <c r="E33" s="127" t="s">
        <v>353</v>
      </c>
      <c r="F33" s="554" t="s">
        <v>354</v>
      </c>
      <c r="G33" s="53">
        <f>G32+G31+G28</f>
        <v>9698</v>
      </c>
      <c r="H33" s="53">
        <f>H32+H31+H28</f>
        <v>9865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82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1814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</v>
      </c>
      <c r="D35" s="49">
        <f>D36+D37+D38</f>
        <v>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</v>
      </c>
      <c r="D36" s="46">
        <v>18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10</v>
      </c>
      <c r="D37" s="430">
        <v>-3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56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1829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165</v>
      </c>
      <c r="D40" s="51"/>
      <c r="E40" s="127" t="s">
        <v>371</v>
      </c>
      <c r="F40" s="558" t="s">
        <v>373</v>
      </c>
      <c r="G40" s="550"/>
      <c r="H40" s="550">
        <v>829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109</v>
      </c>
      <c r="H41" s="52">
        <f>IF(D39=0,IF(H39-H40&gt;0,H39-H40+D40,0),IF(D39-D40&lt;0,D40-D39+H40,0))</f>
        <v>1000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9698</v>
      </c>
      <c r="D42" s="53">
        <f>D33+D35+D39</f>
        <v>11694</v>
      </c>
      <c r="E42" s="128" t="s">
        <v>380</v>
      </c>
      <c r="F42" s="129" t="s">
        <v>381</v>
      </c>
      <c r="G42" s="53">
        <f>G39+G33</f>
        <v>9698</v>
      </c>
      <c r="H42" s="53">
        <f>H39+H33</f>
        <v>11694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41969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0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10779</v>
      </c>
      <c r="D10" s="54">
        <v>10934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-5502</v>
      </c>
      <c r="D11" s="54">
        <v>-5676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-4210</v>
      </c>
      <c r="D13" s="54">
        <v>-3842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31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-528</v>
      </c>
      <c r="D19" s="54">
        <v>-564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570</v>
      </c>
      <c r="D20" s="55">
        <f>SUM(D10:D19)</f>
        <v>848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-833</v>
      </c>
      <c r="D22" s="54">
        <v>-1100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302</v>
      </c>
      <c r="D31" s="54">
        <v>631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-530</v>
      </c>
      <c r="D32" s="55">
        <f>SUM(D22:D31)</f>
        <v>-460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992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-2623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2455</v>
      </c>
      <c r="D41" s="54">
        <v>-1280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-168</v>
      </c>
      <c r="D42" s="55">
        <f>SUM(D34:D41)</f>
        <v>-288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-128</v>
      </c>
      <c r="D43" s="55">
        <f>D42+D32+D20</f>
        <v>100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2470</v>
      </c>
      <c r="D44" s="132">
        <v>1279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2342</v>
      </c>
      <c r="D45" s="55">
        <f>D44+D43</f>
        <v>1379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2342</v>
      </c>
      <c r="D46" s="56">
        <v>1379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J38" sqref="J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01.01.2014-30.09.2014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16221</v>
      </c>
      <c r="J11" s="58">
        <f>'справка №1-БАЛАНС'!H29+'справка №1-БАЛАНС'!H32</f>
        <v>-1756</v>
      </c>
      <c r="K11" s="60"/>
      <c r="L11" s="344">
        <f>SUM(C11:K11)</f>
        <v>41481</v>
      </c>
      <c r="M11" s="58">
        <f>'справка №1-БАЛАНС'!H39</f>
        <v>10151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16221</v>
      </c>
      <c r="J15" s="61">
        <f t="shared" si="2"/>
        <v>-1756</v>
      </c>
      <c r="K15" s="61">
        <f t="shared" si="2"/>
        <v>0</v>
      </c>
      <c r="L15" s="344">
        <f t="shared" si="1"/>
        <v>41481</v>
      </c>
      <c r="M15" s="61">
        <f t="shared" si="2"/>
        <v>10151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-109</v>
      </c>
      <c r="K16" s="60"/>
      <c r="L16" s="344">
        <f t="shared" si="1"/>
        <v>-109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-74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-74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74</v>
      </c>
      <c r="F26" s="185"/>
      <c r="G26" s="185"/>
      <c r="H26" s="185"/>
      <c r="I26" s="185"/>
      <c r="J26" s="185"/>
      <c r="K26" s="185"/>
      <c r="L26" s="344">
        <f t="shared" si="1"/>
        <v>74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-1723</v>
      </c>
      <c r="J28" s="60">
        <v>1756</v>
      </c>
      <c r="K28" s="60"/>
      <c r="L28" s="344">
        <f t="shared" si="1"/>
        <v>33</v>
      </c>
      <c r="M28" s="60">
        <v>121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-289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14498</v>
      </c>
      <c r="J29" s="59">
        <f t="shared" si="6"/>
        <v>-109</v>
      </c>
      <c r="K29" s="59">
        <f t="shared" si="6"/>
        <v>0</v>
      </c>
      <c r="L29" s="344">
        <f t="shared" si="1"/>
        <v>41331</v>
      </c>
      <c r="M29" s="59">
        <f t="shared" si="6"/>
        <v>10272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-289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14498</v>
      </c>
      <c r="J32" s="59">
        <f t="shared" si="7"/>
        <v>-109</v>
      </c>
      <c r="K32" s="59">
        <f t="shared" si="7"/>
        <v>0</v>
      </c>
      <c r="L32" s="344">
        <f t="shared" si="1"/>
        <v>41331</v>
      </c>
      <c r="M32" s="59">
        <f>M29+M30+M31</f>
        <v>10272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889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20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01.01.2014-30.09.2014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3643</v>
      </c>
      <c r="E9" s="189"/>
      <c r="F9" s="189">
        <v>50</v>
      </c>
      <c r="G9" s="74">
        <f>D9+E9-F9</f>
        <v>3593</v>
      </c>
      <c r="H9" s="65"/>
      <c r="I9" s="65"/>
      <c r="J9" s="74">
        <f>G9+H9-I9</f>
        <v>3593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22494</v>
      </c>
      <c r="E10" s="189">
        <v>82</v>
      </c>
      <c r="F10" s="189">
        <v>41</v>
      </c>
      <c r="G10" s="74">
        <f aca="true" t="shared" si="2" ref="G10:G39">D10+E10-F10</f>
        <v>22535</v>
      </c>
      <c r="H10" s="65"/>
      <c r="I10" s="65"/>
      <c r="J10" s="74">
        <f aca="true" t="shared" si="3" ref="J10:J39">G10+H10-I10</f>
        <v>22535</v>
      </c>
      <c r="K10" s="65">
        <v>5056</v>
      </c>
      <c r="L10" s="65">
        <v>456</v>
      </c>
      <c r="M10" s="65"/>
      <c r="N10" s="74">
        <f aca="true" t="shared" si="4" ref="N10:N39">K10+L10-M10</f>
        <v>5512</v>
      </c>
      <c r="O10" s="65"/>
      <c r="P10" s="65"/>
      <c r="Q10" s="74">
        <f t="shared" si="0"/>
        <v>5512</v>
      </c>
      <c r="R10" s="74">
        <f t="shared" si="1"/>
        <v>17023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10080</v>
      </c>
      <c r="E11" s="189">
        <v>136</v>
      </c>
      <c r="F11" s="189"/>
      <c r="G11" s="74">
        <f t="shared" si="2"/>
        <v>10216</v>
      </c>
      <c r="H11" s="65"/>
      <c r="I11" s="65"/>
      <c r="J11" s="74">
        <f t="shared" si="3"/>
        <v>10216</v>
      </c>
      <c r="K11" s="65">
        <v>7021</v>
      </c>
      <c r="L11" s="65">
        <v>424</v>
      </c>
      <c r="M11" s="65"/>
      <c r="N11" s="74">
        <f t="shared" si="4"/>
        <v>7445</v>
      </c>
      <c r="O11" s="65"/>
      <c r="P11" s="65"/>
      <c r="Q11" s="74">
        <f t="shared" si="0"/>
        <v>7445</v>
      </c>
      <c r="R11" s="74">
        <f t="shared" si="1"/>
        <v>2771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1063</v>
      </c>
      <c r="E13" s="189">
        <v>17</v>
      </c>
      <c r="F13" s="189"/>
      <c r="G13" s="74">
        <f t="shared" si="2"/>
        <v>1080</v>
      </c>
      <c r="H13" s="65"/>
      <c r="I13" s="65"/>
      <c r="J13" s="74">
        <f t="shared" si="3"/>
        <v>1080</v>
      </c>
      <c r="K13" s="65">
        <v>1041</v>
      </c>
      <c r="L13" s="65">
        <v>6</v>
      </c>
      <c r="M13" s="65"/>
      <c r="N13" s="74">
        <f t="shared" si="4"/>
        <v>1047</v>
      </c>
      <c r="O13" s="65"/>
      <c r="P13" s="65"/>
      <c r="Q13" s="74">
        <f t="shared" si="0"/>
        <v>1047</v>
      </c>
      <c r="R13" s="74">
        <f t="shared" si="1"/>
        <v>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4161</v>
      </c>
      <c r="E14" s="189">
        <v>137</v>
      </c>
      <c r="F14" s="189"/>
      <c r="G14" s="74">
        <f t="shared" si="2"/>
        <v>4298</v>
      </c>
      <c r="H14" s="65"/>
      <c r="I14" s="65"/>
      <c r="J14" s="74">
        <f t="shared" si="3"/>
        <v>4298</v>
      </c>
      <c r="K14" s="65">
        <v>3162</v>
      </c>
      <c r="L14" s="65">
        <v>208</v>
      </c>
      <c r="M14" s="65"/>
      <c r="N14" s="74">
        <f t="shared" si="4"/>
        <v>3370</v>
      </c>
      <c r="O14" s="65"/>
      <c r="P14" s="65"/>
      <c r="Q14" s="74">
        <f t="shared" si="0"/>
        <v>3370</v>
      </c>
      <c r="R14" s="74">
        <f t="shared" si="1"/>
        <v>928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1886</v>
      </c>
      <c r="E15" s="457">
        <v>516</v>
      </c>
      <c r="F15" s="457"/>
      <c r="G15" s="74">
        <f t="shared" si="2"/>
        <v>2402</v>
      </c>
      <c r="H15" s="458"/>
      <c r="I15" s="458"/>
      <c r="J15" s="74">
        <f t="shared" si="3"/>
        <v>2402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2402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43327</v>
      </c>
      <c r="E17" s="194">
        <f>SUM(E9:E16)</f>
        <v>888</v>
      </c>
      <c r="F17" s="194">
        <f>SUM(F9:F16)</f>
        <v>91</v>
      </c>
      <c r="G17" s="74">
        <f t="shared" si="2"/>
        <v>44124</v>
      </c>
      <c r="H17" s="75">
        <f>SUM(H9:H16)</f>
        <v>0</v>
      </c>
      <c r="I17" s="75">
        <f>SUM(I9:I16)</f>
        <v>0</v>
      </c>
      <c r="J17" s="74">
        <f t="shared" si="3"/>
        <v>44124</v>
      </c>
      <c r="K17" s="75">
        <f>SUM(K9:K16)</f>
        <v>16280</v>
      </c>
      <c r="L17" s="75">
        <f>SUM(L9:L16)</f>
        <v>1094</v>
      </c>
      <c r="M17" s="75">
        <f>SUM(M9:M16)</f>
        <v>0</v>
      </c>
      <c r="N17" s="74">
        <f t="shared" si="4"/>
        <v>17374</v>
      </c>
      <c r="O17" s="75">
        <f>SUM(O9:O16)</f>
        <v>0</v>
      </c>
      <c r="P17" s="75">
        <f>SUM(P9:P16)</f>
        <v>0</v>
      </c>
      <c r="Q17" s="74">
        <f t="shared" si="5"/>
        <v>17374</v>
      </c>
      <c r="R17" s="74">
        <f t="shared" si="6"/>
        <v>26750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2911</v>
      </c>
      <c r="E18" s="187">
        <v>171</v>
      </c>
      <c r="F18" s="187"/>
      <c r="G18" s="74">
        <f t="shared" si="2"/>
        <v>3082</v>
      </c>
      <c r="H18" s="63"/>
      <c r="I18" s="63"/>
      <c r="J18" s="74">
        <f t="shared" si="3"/>
        <v>3082</v>
      </c>
      <c r="K18" s="63">
        <v>939</v>
      </c>
      <c r="L18" s="63">
        <v>144</v>
      </c>
      <c r="M18" s="63"/>
      <c r="N18" s="74">
        <f t="shared" si="4"/>
        <v>1083</v>
      </c>
      <c r="O18" s="63"/>
      <c r="P18" s="63"/>
      <c r="Q18" s="74">
        <f t="shared" si="5"/>
        <v>1083</v>
      </c>
      <c r="R18" s="74">
        <f t="shared" si="6"/>
        <v>1999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>
        <v>3</v>
      </c>
      <c r="F22" s="189"/>
      <c r="G22" s="74">
        <f t="shared" si="2"/>
        <v>36</v>
      </c>
      <c r="H22" s="65"/>
      <c r="I22" s="65"/>
      <c r="J22" s="74">
        <f t="shared" si="3"/>
        <v>36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93</v>
      </c>
      <c r="H25" s="66">
        <f t="shared" si="7"/>
        <v>0</v>
      </c>
      <c r="I25" s="66">
        <f t="shared" si="7"/>
        <v>0</v>
      </c>
      <c r="J25" s="67">
        <f t="shared" si="3"/>
        <v>93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15752</v>
      </c>
      <c r="E27" s="192">
        <f aca="true" t="shared" si="8" ref="E27:P27">SUM(E28:E31)</f>
        <v>200</v>
      </c>
      <c r="F27" s="192">
        <f t="shared" si="8"/>
        <v>0</v>
      </c>
      <c r="G27" s="71">
        <f t="shared" si="2"/>
        <v>15952</v>
      </c>
      <c r="H27" s="70">
        <f t="shared" si="8"/>
        <v>53</v>
      </c>
      <c r="I27" s="70">
        <f t="shared" si="8"/>
        <v>84</v>
      </c>
      <c r="J27" s="71">
        <f t="shared" si="3"/>
        <v>15921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11659</v>
      </c>
      <c r="E30" s="189"/>
      <c r="F30" s="189"/>
      <c r="G30" s="74">
        <f t="shared" si="2"/>
        <v>11659</v>
      </c>
      <c r="H30" s="72">
        <v>53</v>
      </c>
      <c r="I30" s="72">
        <v>2</v>
      </c>
      <c r="J30" s="74">
        <f t="shared" si="3"/>
        <v>11710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11710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4093</v>
      </c>
      <c r="E31" s="189">
        <v>200</v>
      </c>
      <c r="F31" s="189"/>
      <c r="G31" s="74">
        <f t="shared" si="2"/>
        <v>4293</v>
      </c>
      <c r="H31" s="72"/>
      <c r="I31" s="72">
        <v>82</v>
      </c>
      <c r="J31" s="74">
        <f t="shared" si="3"/>
        <v>4211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4211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15782</v>
      </c>
      <c r="E38" s="194">
        <f aca="true" t="shared" si="12" ref="E38:P38">E27+E32+E37</f>
        <v>200</v>
      </c>
      <c r="F38" s="194">
        <f t="shared" si="12"/>
        <v>0</v>
      </c>
      <c r="G38" s="74">
        <f t="shared" si="2"/>
        <v>15982</v>
      </c>
      <c r="H38" s="75">
        <f t="shared" si="12"/>
        <v>53</v>
      </c>
      <c r="I38" s="75">
        <f t="shared" si="12"/>
        <v>84</v>
      </c>
      <c r="J38" s="74">
        <f t="shared" si="3"/>
        <v>15951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62110</v>
      </c>
      <c r="E40" s="438">
        <f>E17+E18+E19+E25+E38+E39</f>
        <v>1262</v>
      </c>
      <c r="F40" s="438">
        <f aca="true" t="shared" si="13" ref="F40:R40">F17+F18+F19+F25+F38+F39</f>
        <v>91</v>
      </c>
      <c r="G40" s="438">
        <f t="shared" si="13"/>
        <v>63281</v>
      </c>
      <c r="H40" s="438">
        <f t="shared" si="13"/>
        <v>53</v>
      </c>
      <c r="I40" s="438">
        <f t="shared" si="13"/>
        <v>84</v>
      </c>
      <c r="J40" s="438">
        <f t="shared" si="13"/>
        <v>63250</v>
      </c>
      <c r="K40" s="438">
        <f t="shared" si="13"/>
        <v>17308</v>
      </c>
      <c r="L40" s="438">
        <f t="shared" si="13"/>
        <v>1238</v>
      </c>
      <c r="M40" s="438">
        <f t="shared" si="13"/>
        <v>0</v>
      </c>
      <c r="N40" s="438">
        <f t="shared" si="13"/>
        <v>18546</v>
      </c>
      <c r="O40" s="438">
        <f t="shared" si="13"/>
        <v>0</v>
      </c>
      <c r="P40" s="438">
        <f t="shared" si="13"/>
        <v>0</v>
      </c>
      <c r="Q40" s="438">
        <f t="shared" si="13"/>
        <v>18546</v>
      </c>
      <c r="R40" s="438">
        <f t="shared" si="13"/>
        <v>44704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4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01.01.2014-30.09.2014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81</v>
      </c>
      <c r="D11" s="119">
        <f>SUM(D12:D14)</f>
        <v>0</v>
      </c>
      <c r="E11" s="120">
        <f>SUM(E12:E14)</f>
        <v>81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81</v>
      </c>
      <c r="D12" s="108"/>
      <c r="E12" s="120">
        <f aca="true" t="shared" si="0" ref="E12:E42">C12-D12</f>
        <v>81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81</v>
      </c>
      <c r="D19" s="104">
        <f>D11+D15+D16</f>
        <v>0</v>
      </c>
      <c r="E19" s="118">
        <f>E11+E15+E16</f>
        <v>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1080</v>
      </c>
      <c r="D24" s="119">
        <f>SUM(D25:D27)</f>
        <v>1080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380</v>
      </c>
      <c r="D25" s="108">
        <v>380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689</v>
      </c>
      <c r="D26" s="108">
        <v>689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11</v>
      </c>
      <c r="D27" s="108">
        <v>11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321</v>
      </c>
      <c r="D28" s="108">
        <v>321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332</v>
      </c>
      <c r="D38" s="105">
        <f>SUM(D39:D42)</f>
        <v>332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332</v>
      </c>
      <c r="D42" s="108">
        <v>332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1733</v>
      </c>
      <c r="D43" s="104">
        <f>D24+D28+D29+D31+D30+D32+D33+D38</f>
        <v>1733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1814</v>
      </c>
      <c r="D44" s="103">
        <f>D43+D21+D19+D9</f>
        <v>1733</v>
      </c>
      <c r="E44" s="118">
        <f>E43+E21+E19+E9</f>
        <v>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906</v>
      </c>
      <c r="D68" s="108"/>
      <c r="E68" s="119">
        <f t="shared" si="1"/>
        <v>906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1393</v>
      </c>
      <c r="D71" s="105">
        <f>SUM(D72:D74)</f>
        <v>1393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220</v>
      </c>
      <c r="D72" s="108">
        <v>220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1173</v>
      </c>
      <c r="D74" s="108">
        <v>1173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1429</v>
      </c>
      <c r="D75" s="103">
        <f>D76+D78</f>
        <v>1429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1429</v>
      </c>
      <c r="D76" s="108">
        <v>1429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1135</v>
      </c>
      <c r="D85" s="104">
        <f>SUM(D86:D90)+D94</f>
        <v>1135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480</v>
      </c>
      <c r="D87" s="108">
        <v>480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425</v>
      </c>
      <c r="D89" s="108">
        <v>425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142</v>
      </c>
      <c r="D90" s="103">
        <f>SUM(D91:D93)</f>
        <v>142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142</v>
      </c>
      <c r="D93" s="108">
        <v>142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88</v>
      </c>
      <c r="D94" s="108">
        <v>88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355</v>
      </c>
      <c r="D95" s="108">
        <v>355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4312</v>
      </c>
      <c r="D96" s="104">
        <f>D85+D80+D75+D71+D95</f>
        <v>4312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5218</v>
      </c>
      <c r="D97" s="104">
        <f>D96+D68+D66</f>
        <v>4312</v>
      </c>
      <c r="E97" s="104">
        <f>E96+E68+E66</f>
        <v>906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891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01.01.2014-30.09.2014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12505</v>
      </c>
      <c r="G12" s="98">
        <v>53</v>
      </c>
      <c r="H12" s="98">
        <v>2</v>
      </c>
      <c r="I12" s="434">
        <f>F12+G12-H12</f>
        <v>12556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3447</v>
      </c>
      <c r="G15" s="98"/>
      <c r="H15" s="98">
        <v>82</v>
      </c>
      <c r="I15" s="434">
        <f t="shared" si="0"/>
        <v>3365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15982</v>
      </c>
      <c r="G17" s="85">
        <f t="shared" si="1"/>
        <v>53</v>
      </c>
      <c r="H17" s="85">
        <f t="shared" si="1"/>
        <v>84</v>
      </c>
      <c r="I17" s="434">
        <f t="shared" si="0"/>
        <v>15951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40</v>
      </c>
      <c r="H23" s="98"/>
      <c r="I23" s="434">
        <f t="shared" si="0"/>
        <v>2364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5573</v>
      </c>
      <c r="G26" s="85">
        <f t="shared" si="2"/>
        <v>40</v>
      </c>
      <c r="H26" s="85">
        <f t="shared" si="2"/>
        <v>15</v>
      </c>
      <c r="I26" s="434">
        <f t="shared" si="0"/>
        <v>5598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891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9">
      <selection activeCell="A42" sqref="A4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01.01.2014-30.09.2014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174</v>
      </c>
      <c r="D25" s="575">
        <v>0.25</v>
      </c>
      <c r="E25" s="441"/>
      <c r="F25" s="443">
        <f>C25-E25</f>
        <v>174</v>
      </c>
    </row>
    <row r="26" spans="1:6" ht="25.5">
      <c r="A26" s="36" t="s">
        <v>877</v>
      </c>
      <c r="B26" s="37"/>
      <c r="C26" s="441">
        <v>11536</v>
      </c>
      <c r="D26" s="575">
        <v>0.2488</v>
      </c>
      <c r="E26" s="441"/>
      <c r="F26" s="443">
        <f>C26-E26</f>
        <v>11536</v>
      </c>
    </row>
    <row r="27" spans="1:16" ht="12" customHeight="1">
      <c r="A27" s="38" t="s">
        <v>601</v>
      </c>
      <c r="B27" s="39" t="s">
        <v>836</v>
      </c>
      <c r="C27" s="429">
        <f>SUM(C25:C26)</f>
        <v>11710</v>
      </c>
      <c r="D27" s="429"/>
      <c r="E27" s="429">
        <f>SUM(E25:E25)</f>
        <v>0</v>
      </c>
      <c r="F27" s="442">
        <f>SUM(F25:F26)</f>
        <v>11710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892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893</v>
      </c>
      <c r="B37" s="37"/>
      <c r="C37" s="441">
        <v>39</v>
      </c>
      <c r="D37" s="575">
        <v>0</v>
      </c>
      <c r="E37" s="576"/>
      <c r="F37" s="443">
        <f t="shared" si="1"/>
        <v>39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894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895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896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897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898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4110</v>
      </c>
      <c r="D43" s="577"/>
      <c r="E43" s="429">
        <f>SUM(E29:E40)</f>
        <v>6</v>
      </c>
      <c r="F43" s="442">
        <f>SUM(F29:F42)</f>
        <v>4104</v>
      </c>
    </row>
    <row r="44" spans="1:6" ht="13.5">
      <c r="A44" s="41" t="s">
        <v>840</v>
      </c>
      <c r="B44" s="39" t="s">
        <v>841</v>
      </c>
      <c r="C44" s="429">
        <f>C43+C27+C20</f>
        <v>32351</v>
      </c>
      <c r="D44" s="577"/>
      <c r="E44" s="429">
        <f>E43+E28+E23</f>
        <v>6</v>
      </c>
      <c r="F44" s="442">
        <f>F43+F28+F23+F27+F20</f>
        <v>32345</v>
      </c>
    </row>
    <row r="45" spans="1:6" ht="409.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890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2014-08-26T10:45:09Z</cp:lastPrinted>
  <dcterms:created xsi:type="dcterms:W3CDTF">2000-06-29T12:02:40Z</dcterms:created>
  <dcterms:modified xsi:type="dcterms:W3CDTF">2014-11-25T08:28:58Z</dcterms:modified>
  <cp:category/>
  <cp:version/>
  <cp:contentType/>
  <cp:contentStatus/>
</cp:coreProperties>
</file>