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<sst xmlns="http://schemas.openxmlformats.org/spreadsheetml/2006/main" count="1868" uniqueCount="664">
  <si>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</si>
  <si>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</si>
  <si>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</si>
  <si>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</si>
  <si>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</si>
  <si>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</si>
  <si>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</si>
  <si>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</si>
  <si>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</si>
  <si>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</si>
  <si>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</si>
  <si>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</si>
  <si>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</si>
  <si>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</si>
  <si>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</si>
  <si>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</si>
  <si>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</si>
  <si>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</si>
  <si>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</si>
  <si>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</si>
  <si>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</si>
  <si>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</si>
  <si>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</si>
  <si>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</si>
  <si>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</si>
  <si>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</si>
  <si>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</si>
  <si>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</si>
  <si>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</si>
  <si>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</si>
  <si>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</si>
  <si>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</si>
  <si>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</si>
  <si>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</si>
  <si>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</si>
  <si>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</si>
  <si>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</si>
  <si>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</si>
  <si>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</si>
  <si>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</si>
  <si>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</si>
  <si>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</si>
  <si>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</si>
  <si>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</si>
  <si>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</si>
  <si>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</si>
  <si>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</si>
  <si>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</si>
  <si>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</si>
  <si>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</si>
  <si>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</si>
  <si>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</si>
  <si>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</si>
  <si>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</si>
  <si>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</si>
  <si>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</si>
  <si>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</si>
  <si>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</si>
  <si>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</si>
  <si>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</si>
  <si>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</si>
  <si>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</si>
  <si>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</si>
  <si>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</si>
  <si>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</si>
  <si>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</si>
  <si>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</si>
  <si>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</si>
  <si>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</si>
  <si>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</si>
  <si>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</si>
  <si>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</si>
  <si>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</si>
  <si>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</si>
  <si>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</si>
  <si>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</si>
  <si>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</si>
  <si>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</si>
  <si>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</si>
  <si>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</si>
  <si>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</si>
  <si>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</si>
  <si>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</si>
  <si>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</si>
  <si>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</si>
  <si>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</si>
  <si>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</si>
  <si>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</si>
  <si>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</si>
  <si>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</si>
  <si>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</si>
  <si>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</si>
  <si>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</si>
  <si>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</si>
  <si>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</si>
  <si>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</si>
  <si>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</si>
  <si>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</si>
  <si>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</si>
  <si>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</si>
  <si>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</si>
  <si>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</si>
  <si>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</si>
  <si>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</si>
  <si>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</si>
  <si>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</si>
  <si>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</si>
  <si>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</si>
  <si>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</si>
  <si>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</si>
  <si>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</si>
  <si>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</si>
  <si>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</si>
  <si>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</si>
  <si>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</si>
  <si>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</si>
  <si>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</si>
  <si>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</si>
  <si>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</si>
  <si>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</si>
  <si>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</si>
  <si>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</si>
  <si>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</si>
  <si>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</si>
  <si>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</si>
  <si>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</si>
  <si>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</si>
  <si>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</si>
  <si>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</si>
  <si>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</si>
  <si>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</si>
  <si>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</si>
  <si>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</si>
  <si>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</si>
  <si>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</si>
  <si>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</si>
  <si>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</si>
  <si>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</si>
  <si>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</si>
  <si>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</si>
  <si>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</si>
  <si>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</si>
  <si>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</si>
  <si>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</si>
  <si>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</si>
  <si>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</si>
  <si>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</si>
  <si>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</si>
  <si>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</si>
  <si>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</si>
  <si>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</si>
  <si>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</si>
  <si>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</si>
  <si>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</si>
  <si>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</si>
  <si>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</si>
  <si>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</si>
  <si>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</si>
  <si>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</si>
  <si>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</si>
  <si>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</si>
  <si>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</si>
  <si>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</si>
  <si>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</si>
  <si>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</si>
  <si>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</si>
  <si>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</si>
  <si>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</si>
  <si>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</si>
  <si>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</si>
  <si>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</si>
  <si>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</si>
  <si>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</si>
  <si>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</si>
  <si>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</si>
  <si>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</si>
  <si>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</si>
  <si>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</si>
  <si>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</si>
  <si>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</si>
  <si>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</si>
  <si>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</si>
  <si>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</si>
  <si>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</si>
  <si>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</si>
  <si>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</si>
  <si>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</si>
  <si>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</si>
  <si>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</si>
  <si>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</si>
  <si>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</si>
  <si>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</si>
  <si>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</si>
  <si>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</si>
  <si>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</si>
  <si>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</si>
  <si>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</si>
  <si>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</si>
  <si>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</si>
  <si>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</si>
  <si>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</si>
  <si>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</si>
  <si>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</si>
  <si>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</si>
  <si>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</si>
  <si>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</si>
  <si>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</si>
  <si>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</si>
  <si>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</si>
  <si>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</si>
  <si>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</si>
  <si>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</si>
  <si>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</si>
  <si>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</si>
  <si>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</si>
  <si>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</si>
  <si>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</si>
  <si>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</si>
  <si>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</si>
  <si>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</si>
  <si>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</si>
  <si>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</si>
  <si>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</si>
  <si>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</si>
  <si>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</si>
  <si>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</si>
  <si>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</si>
  <si>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</si>
  <si>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</si>
  <si>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</si>
  <si>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</si>
  <si>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</si>
  <si>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</si>
  <si>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</si>
  <si>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</si>
  <si>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</si>
  <si>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</si>
  <si>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</si>
  <si>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</si>
  <si>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</si>
  <si>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</si>
  <si>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</si>
  <si>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</si>
  <si>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</si>
  <si>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</si>
  <si>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</si>
  <si>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</si>
  <si>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</si>
  <si>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</si>
  <si>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</si>
  <si>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</si>
  <si>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</si>
  <si>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</si>
  <si>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</si>
  <si>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</si>
  <si>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</si>
  <si>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</si>
  <si>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</si>
  <si>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</si>
  <si>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</si>
  <si>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</si>
  <si>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</si>
  <si>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</si>
  <si>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</si>
  <si>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</si>
  <si>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</si>
  <si>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</si>
  <si>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</si>
  <si>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</si>
  <si>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</si>
  <si>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</si>
  <si>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</si>
  <si>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</si>
  <si>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</si>
  <si>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</si>
  <si>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</si>
  <si>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</si>
  <si>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</si>
  <si>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</si>
  <si>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</si>
  <si>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</si>
  <si>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</si>
  <si>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</si>
  <si>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</si>
  <si>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</si>
  <si>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</si>
  <si>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</si>
  <si>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</si>
  <si>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</si>
  <si>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</si>
  <si>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</si>
  <si>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</si>
  <si>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</si>
  <si>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</si>
  <si>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</si>
  <si>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</si>
  <si>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</si>
  <si>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</si>
  <si>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</si>
  <si>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</si>
  <si>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</si>
  <si>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</si>
  <si>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</si>
  <si>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</si>
  <si>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</si>
  <si>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</si>
  <si>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</si>
  <si>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</si>
  <si>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</si>
  <si>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</si>
  <si>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</si>
  <si>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</si>
  <si>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</si>
  <si>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</si>
  <si>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</si>
  <si>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</si>
  <si>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</si>
  <si>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</si>
  <si>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</si>
  <si>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</si>
  <si>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</si>
  <si>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</si>
  <si>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</si>
  <si>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</si>
  <si>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</si>
  <si>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</si>
  <si>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</si>
  <si>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</si>
  <si>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</si>
  <si>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</si>
  <si>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</si>
  <si>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</si>
  <si>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</si>
  <si>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</si>
  <si>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</si>
  <si>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</si>
  <si>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</si>
  <si>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</si>
  <si>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</si>
  <si>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</si>
  <si>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</si>
  <si>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</si>
  <si>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</si>
  <si>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</si>
  <si>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</si>
  <si>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</si>
  <si>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</si>
  <si>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</si>
  <si>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</si>
  <si>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</si>
  <si>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</si>
  <si>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</si>
  <si>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</si>
  <si>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</si>
  <si>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</si>
  <si>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</si>
  <si>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</si>
  <si>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</si>
  <si>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</si>
  <si>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</si>
  <si>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</si>
  <si>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</si>
  <si>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</si>
  <si>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</si>
  <si>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</si>
  <si>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</si>
  <si>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</si>
  <si>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</si>
  <si>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</si>
  <si>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</si>
  <si>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</si>
  <si>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</si>
  <si>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</si>
  <si>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</si>
  <si>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</si>
  <si>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</si>
  <si>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</si>
  <si>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</si>
  <si>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</si>
  <si>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</si>
  <si>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</si>
  <si>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</si>
  <si>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</si>
  <si>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</si>
  <si>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</si>
  <si>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</si>
  <si>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</si>
  <si>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</si>
  <si>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</si>
  <si>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</si>
  <si>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</si>
  <si>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</si>
  <si>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</si>
  <si>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</si>
  <si>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</si>
  <si>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</si>
  <si>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</si>
  <si>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</si>
  <si>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</si>
  <si>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</si>
  <si>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</si>
  <si>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</si>
  <si>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</si>
  <si>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</si>
  <si>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</si>
  <si>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</si>
  <si>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</si>
  <si>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</si>
  <si>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</si>
  <si>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</si>
  <si>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</si>
  <si>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</si>
  <si>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</si>
  <si>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</si>
  <si>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</si>
  <si>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</si>
  <si>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</si>
  <si>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</si>
  <si>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</si>
  <si>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</si>
  <si>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</si>
  <si>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</si>
  <si>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</si>
  <si>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</si>
  <si>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</si>
  <si>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</si>
  <si>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</si>
  <si>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</si>
  <si>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</si>
  <si>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</si>
  <si>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</si>
  <si>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</si>
  <si>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</si>
  <si>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</si>
  <si>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</si>
  <si>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</si>
  <si>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</si>
  <si>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</si>
  <si>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</si>
  <si>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</si>
  <si>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</si>
  <si>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</si>
  <si>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</si>
  <si>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</si>
  <si>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</si>
  <si>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</si>
  <si>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</si>
  <si>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</si>
  <si>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</si>
  <si>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</si>
  <si>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</si>
  <si>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</si>
  <si>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</si>
  <si>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</si>
  <si>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</si>
  <si>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</si>
  <si>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</si>
  <si>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</si>
  <si>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</si>
  <si>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</si>
  <si>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</si>
  <si>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</si>
  <si>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</si>
  <si>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</si>
  <si>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</si>
  <si>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</si>
  <si>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</si>
  <si>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</si>
  <si>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</si>
  <si>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</si>
  <si>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</si>
  <si>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</si>
  <si>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</si>
  <si>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</si>
  <si>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</si>
  <si>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</si>
  <si>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</si>
  <si>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</si>
  <si>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</si>
  <si>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</si>
  <si>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</si>
  <si>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</si>
  <si>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</si>
  <si>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</si>
  <si>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</si>
  <si>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</si>
  <si>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</si>
  <si>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</si>
  <si>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</si>
  <si>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</si>
  <si>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</si>
  <si>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</si>
  <si>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</si>
  <si>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</si>
  <si>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</si>
  <si>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</si>
  <si>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</si>
  <si>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</si>
  <si>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</si>
  <si>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</si>
  <si>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</si>
  <si>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</si>
  <si>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</si>
  <si>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</si>
  <si>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</si>
  <si>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</si>
  <si>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</si>
  <si>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</si>
  <si>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</si>
  <si>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</si>
  <si>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</si>
  <si>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</si>
  <si>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</si>
  <si>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</si>
  <si>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</si>
  <si>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</si>
  <si>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</si>
  <si>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</si>
  <si>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</si>
  <si>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</si>
  <si>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</si>
  <si>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</si>
  <si>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</si>
  <si>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</si>
  <si>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</si>
  <si>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</si>
  <si>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</si>
  <si>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</si>
  <si>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</si>
  <si>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</si>
  <si>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</si>
  <si>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</si>
  <si>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</si>
  <si>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</si>
  <si>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</si>
  <si>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</si>
  <si>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</si>
  <si>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</si>
  <si>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</si>
  <si>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</si>
  <si>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</si>
  <si>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</si>
  <si>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</si>
  <si>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</si>
  <si>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</si>
  <si>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</si>
  <si>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</si>
  <si>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</si>
  <si>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</si>
  <si>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</si>
  <si>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</si>
  <si>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</si>
  <si>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</si>
  <si>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</si>
  <si>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</si>
  <si>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</si>
  <si>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</si>
  <si>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</si>
  <si>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</si>
  <si>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</si>
  <si>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</si>
  <si>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</si>
  <si>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</si>
  <si>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</si>
  <si>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</si>
  <si>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</si>
  <si>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</si>
  <si>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</si>
  <si>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</si>
  <si>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</si>
  <si>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</si>
  <si>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</si>
  <si>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</si>
  <si>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</si>
  <si>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</si>
  <si>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</si>
  <si>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</si>
  <si>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</si>
  <si>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</si>
  <si>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</si>
  <si>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</si>
  <si>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</si>
  <si>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</si>
  <si>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</si>
  <si>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</si>
  <si>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</si>
  <si>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</si>
  <si>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</si>
  <si>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</si>
  <si>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</si>
  <si>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</si>
  <si>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</si>
  <si>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</si>
  <si>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</si>
  <si>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</si>
  <si>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</si>
  <si>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</si>
  <si>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</si>
  <si>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</si>
  <si>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</si>
  <si>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</si>
  <si>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</si>
  <si>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</si>
  <si>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</si>
  <si>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</si>
  <si>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</si>
  <si>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</si>
  <si>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</si>
  <si>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</si>
  <si>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</si>
  <si>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</si>
  <si>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</si>
  <si>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</si>
  <si>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</si>
  <si>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</si>
  <si>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</si>
  <si>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</si>
  <si>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</si>
  <si>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</si>
  <si>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</si>
  <si>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</si>
  <si>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</si>
  <si>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</si>
  <si>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</si>
  <si>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</si>
  <si>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</si>
  <si>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</si>
  <si>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</si>
  <si>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</si>
  <si>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</si>
  <si>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</si>
  <si>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</si>
  <si>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</si>
  <si>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</si>
  <si>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</si>
  <si>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</si>
  <si>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</si>
  <si>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</si>
  <si>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</si>
  <si>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</si>
  <si>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</si>
  <si>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</si>
  <si>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</si>
  <si>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</si>
  <si>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</si>
  <si>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</si>
  <si>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</si>
  <si>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</si>
  <si>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</si>
  <si>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</si>
  <si>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</si>
  <si>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</si>
  <si>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</si>
  <si>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</si>
  <si>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БЪЛГАРСКИ ФОНД ЗА ВЗЕМАНИЯ АДСИЦ</t>
  </si>
  <si>
    <t>204909069</t>
  </si>
  <si>
    <t>Васил Шарков и Веселин Василев</t>
  </si>
  <si>
    <t>Изпълнителни директори</t>
  </si>
  <si>
    <t>гр. София, бул. България 58, бл.С, ет.7, офис 24</t>
  </si>
  <si>
    <t>0887050009</t>
  </si>
  <si>
    <t>office@brfund.eu</t>
  </si>
  <si>
    <t>Павлина Вардарова</t>
  </si>
  <si>
    <t>www.brfund.eu</t>
  </si>
  <si>
    <t>www.investor.bg</t>
  </si>
</sst>
</file>

<file path=xl/styles.xml><?xml version="1.0" encoding="utf-8"?>
<styleSheet xmlns="http://schemas.openxmlformats.org/spreadsheetml/2006/main">
  <numFmts count="3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9">
      <selection activeCell="B12" sqref="B12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626</v>
      </c>
      <c r="B1" s="2"/>
      <c r="Z1" s="435">
        <v>1</v>
      </c>
      <c r="AA1" s="436">
        <f>IF(ISBLANK(_endDate),"",_endDate)</f>
        <v>44651</v>
      </c>
    </row>
    <row r="2" spans="1:27" ht="15.75">
      <c r="A2" s="423" t="s">
        <v>650</v>
      </c>
      <c r="B2" s="418"/>
      <c r="Z2" s="435">
        <v>2</v>
      </c>
      <c r="AA2" s="436">
        <f>IF(ISBLANK(_pdeReportingDate),"",_pdeReportingDate)</f>
        <v>44707</v>
      </c>
    </row>
    <row r="3" spans="1:27" ht="15.75">
      <c r="A3" s="419" t="s">
        <v>624</v>
      </c>
      <c r="B3" s="420"/>
      <c r="Z3" s="435">
        <v>3</v>
      </c>
      <c r="AA3" s="436" t="str">
        <f>IF(ISBLANK(_authorName),"",_authorName)</f>
        <v>Павлина Вардарова</v>
      </c>
    </row>
    <row r="4" spans="1:2" ht="15.75">
      <c r="A4" s="417" t="s">
        <v>651</v>
      </c>
      <c r="B4" s="418"/>
    </row>
    <row r="5" spans="1:2" ht="31.5">
      <c r="A5" s="421" t="s">
        <v>652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44562</v>
      </c>
    </row>
    <row r="10" spans="1:2" ht="15.75">
      <c r="A10" s="7" t="s">
        <v>2</v>
      </c>
      <c r="B10" s="316">
        <v>44651</v>
      </c>
    </row>
    <row r="11" spans="1:2" ht="15.75">
      <c r="A11" s="7" t="s">
        <v>638</v>
      </c>
      <c r="B11" s="316">
        <v>44707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5" t="s">
        <v>654</v>
      </c>
    </row>
    <row r="15" spans="1:2" ht="15.75">
      <c r="A15" s="10" t="s">
        <v>630</v>
      </c>
      <c r="B15" s="317" t="s">
        <v>593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 t="s">
        <v>657</v>
      </c>
    </row>
    <row r="19" spans="1:2" ht="15.75">
      <c r="A19" s="7" t="s">
        <v>4</v>
      </c>
      <c r="B19" s="315" t="s">
        <v>658</v>
      </c>
    </row>
    <row r="20" spans="1:2" ht="15.75">
      <c r="A20" s="7" t="s">
        <v>5</v>
      </c>
      <c r="B20" s="315" t="s">
        <v>658</v>
      </c>
    </row>
    <row r="21" spans="1:2" ht="15.75">
      <c r="A21" s="10" t="s">
        <v>6</v>
      </c>
      <c r="B21" s="317" t="s">
        <v>659</v>
      </c>
    </row>
    <row r="22" spans="1:2" ht="15.75">
      <c r="A22" s="10" t="s">
        <v>583</v>
      </c>
      <c r="B22" s="317"/>
    </row>
    <row r="23" spans="1:2" ht="15.75">
      <c r="A23" s="10" t="s">
        <v>7</v>
      </c>
      <c r="B23" s="425" t="s">
        <v>660</v>
      </c>
    </row>
    <row r="24" spans="1:2" ht="15.75">
      <c r="A24" s="10" t="s">
        <v>584</v>
      </c>
      <c r="B24" s="426" t="s">
        <v>662</v>
      </c>
    </row>
    <row r="25" spans="1:2" ht="15.75">
      <c r="A25" s="7" t="s">
        <v>587</v>
      </c>
      <c r="B25" s="427" t="s">
        <v>663</v>
      </c>
    </row>
    <row r="26" spans="1:2" ht="15.75">
      <c r="A26" s="10" t="s">
        <v>631</v>
      </c>
      <c r="B26" s="317" t="s">
        <v>661</v>
      </c>
    </row>
    <row r="27" spans="1:2" ht="15.75">
      <c r="A27" s="10" t="s">
        <v>632</v>
      </c>
      <c r="B27" s="317"/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25">
      <selection activeCell="G70" sqref="G70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БЪЛГАРСКИ ФОНД ЗА ВЗЕМАНИЯ АДСИЦ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204909069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31.03.2022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/>
      <c r="D12" s="118"/>
      <c r="E12" s="66" t="s">
        <v>25</v>
      </c>
      <c r="F12" s="69" t="s">
        <v>26</v>
      </c>
      <c r="G12" s="119">
        <v>1500</v>
      </c>
      <c r="H12" s="118">
        <v>1500</v>
      </c>
    </row>
    <row r="13" spans="1:8" ht="15.75">
      <c r="A13" s="66" t="s">
        <v>27</v>
      </c>
      <c r="B13" s="68" t="s">
        <v>28</v>
      </c>
      <c r="C13" s="119"/>
      <c r="D13" s="118"/>
      <c r="E13" s="66" t="s">
        <v>525</v>
      </c>
      <c r="F13" s="69" t="s">
        <v>29</v>
      </c>
      <c r="G13" s="119">
        <v>1500</v>
      </c>
      <c r="H13" s="118">
        <v>1500</v>
      </c>
    </row>
    <row r="14" spans="1:8" ht="15.75">
      <c r="A14" s="66" t="s">
        <v>30</v>
      </c>
      <c r="B14" s="68" t="s">
        <v>31</v>
      </c>
      <c r="C14" s="119"/>
      <c r="D14" s="118"/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/>
      <c r="D16" s="118"/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/>
      <c r="D17" s="118"/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8"/>
      <c r="E18" s="249" t="s">
        <v>47</v>
      </c>
      <c r="F18" s="248" t="s">
        <v>48</v>
      </c>
      <c r="G18" s="347">
        <f>G12+G15+G16+G17</f>
        <v>1500</v>
      </c>
      <c r="H18" s="348">
        <f>H12+H15+H16+H17</f>
        <v>1500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0</v>
      </c>
      <c r="D20" s="336">
        <f>SUM(D12:D19)</f>
        <v>0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0</v>
      </c>
      <c r="H22" s="352">
        <f>SUM(H23:H25)</f>
        <v>0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/>
      <c r="H23" s="118"/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/>
      <c r="H25" s="118"/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0</v>
      </c>
      <c r="H26" s="336">
        <f>H20+H21+H22</f>
        <v>0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0</v>
      </c>
      <c r="D28" s="336">
        <f>SUM(D24:D27)</f>
        <v>0</v>
      </c>
      <c r="E28" s="124" t="s">
        <v>84</v>
      </c>
      <c r="F28" s="69" t="s">
        <v>85</v>
      </c>
      <c r="G28" s="333">
        <f>SUM(G29:G31)</f>
        <v>18</v>
      </c>
      <c r="H28" s="334">
        <f>SUM(H29:H31)</f>
        <v>-18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18</v>
      </c>
      <c r="H29" s="118"/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/>
      <c r="H30" s="118">
        <v>-18</v>
      </c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170</v>
      </c>
      <c r="H32" s="118">
        <v>36</v>
      </c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188</v>
      </c>
      <c r="H34" s="336">
        <f>H28+H32+H33</f>
        <v>18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1688</v>
      </c>
      <c r="H37" s="338">
        <f>H26+H18+H34</f>
        <v>1518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>
        <v>19397</v>
      </c>
      <c r="H48" s="118">
        <v>19378</v>
      </c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19397</v>
      </c>
      <c r="H50" s="334">
        <f>SUM(H44:H49)</f>
        <v>19378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6"/>
      <c r="D55" s="247"/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0</v>
      </c>
      <c r="D56" s="340">
        <f>D20+D21+D22+D28+D33+D46+D52+D54+D55</f>
        <v>0</v>
      </c>
      <c r="E56" s="76" t="s">
        <v>529</v>
      </c>
      <c r="F56" s="75" t="s">
        <v>172</v>
      </c>
      <c r="G56" s="337">
        <f>G50+G52+G53+G54+G55</f>
        <v>19397</v>
      </c>
      <c r="H56" s="338">
        <f>H50+H52+H53+H54+H55</f>
        <v>19378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/>
      <c r="D59" s="118"/>
      <c r="E59" s="123" t="s">
        <v>180</v>
      </c>
      <c r="F59" s="254" t="s">
        <v>181</v>
      </c>
      <c r="G59" s="119"/>
      <c r="H59" s="118"/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>
        <v>243</v>
      </c>
      <c r="H60" s="118">
        <v>46</v>
      </c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333</v>
      </c>
      <c r="H61" s="334">
        <f>SUM(H62:H68)</f>
        <v>340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>
        <v>290</v>
      </c>
      <c r="H62" s="118">
        <v>308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19</v>
      </c>
      <c r="H64" s="118"/>
      <c r="M64" s="74"/>
    </row>
    <row r="65" spans="1:8" ht="15.75">
      <c r="A65" s="250" t="s">
        <v>52</v>
      </c>
      <c r="B65" s="72" t="s">
        <v>198</v>
      </c>
      <c r="C65" s="335">
        <f>SUM(C59:C64)</f>
        <v>0</v>
      </c>
      <c r="D65" s="336">
        <f>SUM(D59:D64)</f>
        <v>0</v>
      </c>
      <c r="E65" s="66" t="s">
        <v>201</v>
      </c>
      <c r="F65" s="69" t="s">
        <v>202</v>
      </c>
      <c r="G65" s="119"/>
      <c r="H65" s="118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23</v>
      </c>
      <c r="H66" s="118">
        <v>29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/>
      <c r="H67" s="118"/>
    </row>
    <row r="68" spans="1:8" ht="15.7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1</v>
      </c>
      <c r="H68" s="118">
        <v>3</v>
      </c>
    </row>
    <row r="69" spans="1:8" ht="15.75">
      <c r="A69" s="66" t="s">
        <v>210</v>
      </c>
      <c r="B69" s="68" t="s">
        <v>211</v>
      </c>
      <c r="C69" s="119">
        <v>166</v>
      </c>
      <c r="D69" s="118">
        <v>332</v>
      </c>
      <c r="E69" s="123" t="s">
        <v>79</v>
      </c>
      <c r="F69" s="69" t="s">
        <v>216</v>
      </c>
      <c r="G69" s="119">
        <v>6572</v>
      </c>
      <c r="H69" s="118">
        <v>7983</v>
      </c>
    </row>
    <row r="70" spans="1:8" ht="15.75">
      <c r="A70" s="66" t="s">
        <v>214</v>
      </c>
      <c r="B70" s="68" t="s">
        <v>215</v>
      </c>
      <c r="C70" s="119"/>
      <c r="D70" s="118"/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7148</v>
      </c>
      <c r="H71" s="336">
        <f>H59+H60+H61+H69+H70</f>
        <v>8369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/>
      <c r="D73" s="118"/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27489</v>
      </c>
      <c r="D75" s="118">
        <v>28863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27655</v>
      </c>
      <c r="D76" s="336">
        <f>SUM(D68:D75)</f>
        <v>29195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7148</v>
      </c>
      <c r="H79" s="338">
        <f>H71+H73+H75+H77</f>
        <v>8369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/>
      <c r="D88" s="118"/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578</v>
      </c>
      <c r="D89" s="118">
        <v>70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578</v>
      </c>
      <c r="D92" s="336">
        <f>SUM(D88:D91)</f>
        <v>70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28233</v>
      </c>
      <c r="D94" s="340">
        <f>D65+D76+D85+D92+D93</f>
        <v>29265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28233</v>
      </c>
      <c r="D95" s="342">
        <f>D94+D56</f>
        <v>29265</v>
      </c>
      <c r="E95" s="150" t="s">
        <v>605</v>
      </c>
      <c r="F95" s="257" t="s">
        <v>268</v>
      </c>
      <c r="G95" s="341">
        <f>G37+G40+G56+G79</f>
        <v>28233</v>
      </c>
      <c r="H95" s="342">
        <f>H37+H40+H56+H79</f>
        <v>29265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638</v>
      </c>
      <c r="B98" s="438">
        <f>pdeReportingDate</f>
        <v>44707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Павлина Вардарова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656</v>
      </c>
      <c r="C103" s="437"/>
      <c r="D103" s="437"/>
      <c r="E103" s="437"/>
      <c r="M103" s="74"/>
    </row>
    <row r="104" spans="1:5" ht="21.75" customHeight="1">
      <c r="A104" s="432"/>
      <c r="B104" s="437" t="s">
        <v>640</v>
      </c>
      <c r="C104" s="437"/>
      <c r="D104" s="437"/>
      <c r="E104" s="437"/>
    </row>
    <row r="105" spans="1:13" ht="21.75" customHeight="1">
      <c r="A105" s="432"/>
      <c r="B105" s="437" t="s">
        <v>640</v>
      </c>
      <c r="C105" s="437"/>
      <c r="D105" s="437"/>
      <c r="E105" s="437"/>
      <c r="M105" s="74"/>
    </row>
    <row r="106" spans="1:5" ht="21.75" customHeight="1">
      <c r="A106" s="432"/>
      <c r="B106" s="437" t="s">
        <v>640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31">
      <selection activeCell="C29" sqref="C29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БЪЛГАРСКИ ФОНД ЗА ВЗЕМАНИЯ АДСИЦ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204909069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31.03.2022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/>
      <c r="D12" s="238"/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52</v>
      </c>
      <c r="D13" s="238">
        <v>32</v>
      </c>
      <c r="E13" s="116" t="s">
        <v>281</v>
      </c>
      <c r="F13" s="161" t="s">
        <v>282</v>
      </c>
      <c r="G13" s="237"/>
      <c r="H13" s="238"/>
    </row>
    <row r="14" spans="1:8" ht="15.75">
      <c r="A14" s="116" t="s">
        <v>283</v>
      </c>
      <c r="B14" s="112" t="s">
        <v>284</v>
      </c>
      <c r="C14" s="237"/>
      <c r="D14" s="238"/>
      <c r="E14" s="166" t="s">
        <v>285</v>
      </c>
      <c r="F14" s="161" t="s">
        <v>286</v>
      </c>
      <c r="G14" s="237"/>
      <c r="H14" s="238"/>
    </row>
    <row r="15" spans="1:8" ht="15.75">
      <c r="A15" s="116" t="s">
        <v>287</v>
      </c>
      <c r="B15" s="112" t="s">
        <v>288</v>
      </c>
      <c r="C15" s="237">
        <v>20</v>
      </c>
      <c r="D15" s="238">
        <v>20</v>
      </c>
      <c r="E15" s="166" t="s">
        <v>79</v>
      </c>
      <c r="F15" s="161" t="s">
        <v>289</v>
      </c>
      <c r="G15" s="237"/>
      <c r="H15" s="238"/>
    </row>
    <row r="16" spans="1:8" ht="15.75">
      <c r="A16" s="116" t="s">
        <v>290</v>
      </c>
      <c r="B16" s="112" t="s">
        <v>291</v>
      </c>
      <c r="C16" s="237">
        <v>1</v>
      </c>
      <c r="D16" s="238"/>
      <c r="E16" s="157" t="s">
        <v>52</v>
      </c>
      <c r="F16" s="185" t="s">
        <v>292</v>
      </c>
      <c r="G16" s="366">
        <f>SUM(G12:G15)</f>
        <v>0</v>
      </c>
      <c r="H16" s="367">
        <f>SUM(H12:H15)</f>
        <v>0</v>
      </c>
    </row>
    <row r="17" spans="1:8" ht="31.5">
      <c r="A17" s="116" t="s">
        <v>293</v>
      </c>
      <c r="B17" s="112" t="s">
        <v>294</v>
      </c>
      <c r="C17" s="237"/>
      <c r="D17" s="238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/>
      <c r="D18" s="238"/>
      <c r="E18" s="155" t="s">
        <v>297</v>
      </c>
      <c r="F18" s="159" t="s">
        <v>298</v>
      </c>
      <c r="G18" s="377"/>
      <c r="H18" s="378"/>
    </row>
    <row r="19" spans="1:8" ht="15.75">
      <c r="A19" s="116" t="s">
        <v>299</v>
      </c>
      <c r="B19" s="112" t="s">
        <v>300</v>
      </c>
      <c r="C19" s="237"/>
      <c r="D19" s="238"/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73</v>
      </c>
      <c r="D22" s="367">
        <f>SUM(D12:D18)+D19</f>
        <v>52</v>
      </c>
      <c r="E22" s="116" t="s">
        <v>309</v>
      </c>
      <c r="F22" s="158" t="s">
        <v>310</v>
      </c>
      <c r="G22" s="237">
        <v>282</v>
      </c>
      <c r="H22" s="238">
        <v>206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v>207</v>
      </c>
      <c r="D25" s="238">
        <v>197</v>
      </c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>
        <v>169</v>
      </c>
      <c r="H26" s="238">
        <v>113</v>
      </c>
    </row>
    <row r="27" spans="1:8" ht="31.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6">
        <f>SUM(G22:G26)</f>
        <v>451</v>
      </c>
      <c r="H27" s="367">
        <f>SUM(H22:H26)</f>
        <v>319</v>
      </c>
    </row>
    <row r="28" spans="1:8" ht="15.75">
      <c r="A28" s="116" t="s">
        <v>79</v>
      </c>
      <c r="B28" s="158" t="s">
        <v>327</v>
      </c>
      <c r="C28" s="237">
        <v>1</v>
      </c>
      <c r="D28" s="238">
        <v>1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208</v>
      </c>
      <c r="D29" s="367">
        <f>SUM(D25:D28)</f>
        <v>198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281</v>
      </c>
      <c r="D31" s="373">
        <f>D29+D22</f>
        <v>250</v>
      </c>
      <c r="E31" s="172" t="s">
        <v>521</v>
      </c>
      <c r="F31" s="187" t="s">
        <v>331</v>
      </c>
      <c r="G31" s="174">
        <f>G16+G18+G27</f>
        <v>451</v>
      </c>
      <c r="H31" s="175">
        <f>H16+H18+H27</f>
        <v>319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170</v>
      </c>
      <c r="D33" s="165">
        <f>IF((H31-D31)&gt;0,H31-D31,0)</f>
        <v>69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281</v>
      </c>
      <c r="D36" s="375">
        <f>D31-D34+D35</f>
        <v>250</v>
      </c>
      <c r="E36" s="183" t="s">
        <v>346</v>
      </c>
      <c r="F36" s="177" t="s">
        <v>347</v>
      </c>
      <c r="G36" s="188">
        <f>G35-G34+G31</f>
        <v>451</v>
      </c>
      <c r="H36" s="189">
        <f>H35-H34+H31</f>
        <v>319</v>
      </c>
    </row>
    <row r="37" spans="1:8" ht="15.75">
      <c r="A37" s="182" t="s">
        <v>348</v>
      </c>
      <c r="B37" s="152" t="s">
        <v>349</v>
      </c>
      <c r="C37" s="372">
        <f>IF((G36-C36)&gt;0,G36-C36,0)</f>
        <v>170</v>
      </c>
      <c r="D37" s="373">
        <f>IF((H36-D36)&gt;0,H36-D36,0)</f>
        <v>69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170</v>
      </c>
      <c r="D42" s="165">
        <f>+IF((H36-D36-D38)&gt;0,H36-D36-D38,0)</f>
        <v>69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170</v>
      </c>
      <c r="D44" s="189">
        <f>IF(H42=0,IF(D42-D43&gt;0,D42-D43+H43,0),IF(H42-H43&lt;0,H43-H42+D42,0))</f>
        <v>69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8">
        <f>C36+C38+C42</f>
        <v>451</v>
      </c>
      <c r="D45" s="369">
        <f>D36+D38+D42</f>
        <v>319</v>
      </c>
      <c r="E45" s="191" t="s">
        <v>373</v>
      </c>
      <c r="F45" s="193" t="s">
        <v>374</v>
      </c>
      <c r="G45" s="368">
        <f>G42+G36</f>
        <v>451</v>
      </c>
      <c r="H45" s="369">
        <f>H42+H36</f>
        <v>319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639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638</v>
      </c>
      <c r="B50" s="438">
        <f>pdeReportingDate</f>
        <v>44707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Павлина Вардарова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656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640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640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640</v>
      </c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7">
      <selection activeCell="C48" sqref="C4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БЪЛГАРСКИ ФОНД ЗА ВЗЕМАНИЯ АДСИЦ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204909069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31.03.2022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/>
      <c r="D11" s="118"/>
      <c r="E11" s="99"/>
      <c r="F11" s="99"/>
    </row>
    <row r="12" spans="1:13" ht="15.75">
      <c r="A12" s="198" t="s">
        <v>380</v>
      </c>
      <c r="B12" s="100" t="s">
        <v>381</v>
      </c>
      <c r="C12" s="119">
        <v>-14</v>
      </c>
      <c r="D12" s="118">
        <v>-10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-32</v>
      </c>
      <c r="D14" s="118">
        <v>-6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/>
      <c r="D15" s="118"/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8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571</v>
      </c>
      <c r="D20" s="118">
        <v>117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525</v>
      </c>
      <c r="D21" s="397">
        <f>SUM(D11:D20)</f>
        <v>101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/>
      <c r="D23" s="118"/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0</v>
      </c>
      <c r="D33" s="397">
        <f>SUM(D23:D32)</f>
        <v>0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8"/>
      <c r="E37" s="99"/>
      <c r="F37" s="99"/>
    </row>
    <row r="38" spans="1:6" ht="15.75">
      <c r="A38" s="198" t="s">
        <v>429</v>
      </c>
      <c r="B38" s="100" t="s">
        <v>430</v>
      </c>
      <c r="C38" s="119"/>
      <c r="D38" s="118"/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/>
      <c r="D40" s="118"/>
      <c r="E40" s="99"/>
      <c r="F40" s="99"/>
    </row>
    <row r="41" spans="1:6" ht="15.75">
      <c r="A41" s="198" t="s">
        <v>435</v>
      </c>
      <c r="B41" s="100" t="s">
        <v>436</v>
      </c>
      <c r="C41" s="119">
        <v>-17</v>
      </c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/>
      <c r="D42" s="118"/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-17</v>
      </c>
      <c r="D43" s="399">
        <f>SUM(D35:D42)</f>
        <v>0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508</v>
      </c>
      <c r="D44" s="228">
        <f>D43+D33+D21</f>
        <v>101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70</v>
      </c>
      <c r="D45" s="230">
        <v>34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578</v>
      </c>
      <c r="D46" s="232">
        <f>D45+D44</f>
        <v>135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578</v>
      </c>
      <c r="D47" s="219">
        <v>135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629</v>
      </c>
      <c r="G50" s="102"/>
      <c r="H50" s="102"/>
    </row>
    <row r="51" spans="1:8" ht="15.75">
      <c r="A51" s="442" t="s">
        <v>635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638</v>
      </c>
      <c r="B54" s="438">
        <f>pdeReportingDate</f>
        <v>44707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Павлина Вардарова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37" t="s">
        <v>656</v>
      </c>
      <c r="C59" s="437"/>
      <c r="D59" s="437"/>
      <c r="E59" s="437"/>
      <c r="F59" s="312"/>
      <c r="G59" s="37"/>
      <c r="H59" s="35"/>
    </row>
    <row r="60" spans="1:8" ht="15.75">
      <c r="A60" s="432"/>
      <c r="B60" s="437" t="s">
        <v>640</v>
      </c>
      <c r="C60" s="437"/>
      <c r="D60" s="437"/>
      <c r="E60" s="437"/>
      <c r="F60" s="312"/>
      <c r="G60" s="37"/>
      <c r="H60" s="35"/>
    </row>
    <row r="61" spans="1:8" ht="15.75">
      <c r="A61" s="432"/>
      <c r="B61" s="437" t="s">
        <v>640</v>
      </c>
      <c r="C61" s="437"/>
      <c r="D61" s="437"/>
      <c r="E61" s="437"/>
      <c r="F61" s="312"/>
      <c r="G61" s="37"/>
      <c r="H61" s="35"/>
    </row>
    <row r="62" spans="1:8" ht="15.75">
      <c r="A62" s="432"/>
      <c r="B62" s="437" t="s">
        <v>640</v>
      </c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34">
      <selection activeCell="I23" sqref="I23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БЪЛГАРСКИ ФОНД ЗА ВЗЕМАНИЯ АДСИЦ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204909069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31.03.2022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1500</v>
      </c>
      <c r="D13" s="322">
        <f>'1-Баланс'!H20</f>
        <v>0</v>
      </c>
      <c r="E13" s="322">
        <f>'1-Баланс'!H21</f>
        <v>0</v>
      </c>
      <c r="F13" s="322">
        <f>'1-Баланс'!H23</f>
        <v>0</v>
      </c>
      <c r="G13" s="322">
        <f>'1-Баланс'!H24</f>
        <v>0</v>
      </c>
      <c r="H13" s="323"/>
      <c r="I13" s="322">
        <f>'1-Баланс'!H29+'1-Баланс'!H32</f>
        <v>36</v>
      </c>
      <c r="J13" s="322">
        <f>'1-Баланс'!H30+'1-Баланс'!H33</f>
        <v>-18</v>
      </c>
      <c r="K13" s="323"/>
      <c r="L13" s="322">
        <f>SUM(C13:K13)</f>
        <v>1518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1500</v>
      </c>
      <c r="D17" s="391">
        <f aca="true" t="shared" si="2" ref="D17:M17">D13+D14</f>
        <v>0</v>
      </c>
      <c r="E17" s="391">
        <f t="shared" si="2"/>
        <v>0</v>
      </c>
      <c r="F17" s="391">
        <f t="shared" si="2"/>
        <v>0</v>
      </c>
      <c r="G17" s="391">
        <f t="shared" si="2"/>
        <v>0</v>
      </c>
      <c r="H17" s="391">
        <f t="shared" si="2"/>
        <v>0</v>
      </c>
      <c r="I17" s="391">
        <f t="shared" si="2"/>
        <v>36</v>
      </c>
      <c r="J17" s="391">
        <f t="shared" si="2"/>
        <v>-18</v>
      </c>
      <c r="K17" s="391">
        <f t="shared" si="2"/>
        <v>0</v>
      </c>
      <c r="L17" s="322">
        <f t="shared" si="1"/>
        <v>1518</v>
      </c>
      <c r="M17" s="392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170</v>
      </c>
      <c r="J18" s="322">
        <f>+'1-Баланс'!G33</f>
        <v>0</v>
      </c>
      <c r="K18" s="323"/>
      <c r="L18" s="322">
        <f t="shared" si="1"/>
        <v>170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>
        <v>-18</v>
      </c>
      <c r="J22" s="237">
        <v>18</v>
      </c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1500</v>
      </c>
      <c r="D31" s="391">
        <f aca="true" t="shared" si="6" ref="D31:M31">D19+D22+D23+D26+D30+D29+D17+D18</f>
        <v>0</v>
      </c>
      <c r="E31" s="391">
        <f t="shared" si="6"/>
        <v>0</v>
      </c>
      <c r="F31" s="391">
        <f t="shared" si="6"/>
        <v>0</v>
      </c>
      <c r="G31" s="391">
        <f t="shared" si="6"/>
        <v>0</v>
      </c>
      <c r="H31" s="391">
        <f t="shared" si="6"/>
        <v>0</v>
      </c>
      <c r="I31" s="391">
        <f t="shared" si="6"/>
        <v>188</v>
      </c>
      <c r="J31" s="391">
        <f t="shared" si="6"/>
        <v>0</v>
      </c>
      <c r="K31" s="391">
        <f t="shared" si="6"/>
        <v>0</v>
      </c>
      <c r="L31" s="322">
        <f t="shared" si="1"/>
        <v>1688</v>
      </c>
      <c r="M31" s="392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1500</v>
      </c>
      <c r="D34" s="325">
        <f t="shared" si="7"/>
        <v>0</v>
      </c>
      <c r="E34" s="325">
        <f t="shared" si="7"/>
        <v>0</v>
      </c>
      <c r="F34" s="325">
        <f t="shared" si="7"/>
        <v>0</v>
      </c>
      <c r="G34" s="325">
        <f t="shared" si="7"/>
        <v>0</v>
      </c>
      <c r="H34" s="325">
        <f t="shared" si="7"/>
        <v>0</v>
      </c>
      <c r="I34" s="325">
        <f t="shared" si="7"/>
        <v>188</v>
      </c>
      <c r="J34" s="325">
        <f t="shared" si="7"/>
        <v>0</v>
      </c>
      <c r="K34" s="325">
        <f t="shared" si="7"/>
        <v>0</v>
      </c>
      <c r="L34" s="389">
        <f t="shared" si="1"/>
        <v>1688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638</v>
      </c>
      <c r="B38" s="438">
        <f>pdeReportingDate</f>
        <v>44707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Павлина Вардарова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37" t="s">
        <v>656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 t="s">
        <v>640</v>
      </c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 t="s">
        <v>640</v>
      </c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 t="s">
        <v>640</v>
      </c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597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БЪЛГАРСКИ ФОНД ЗА ВЗЕМАНИЯ АДСИЦ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01.01.2022 г. до 31.03.2022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598</v>
      </c>
      <c r="B5" s="409" t="s">
        <v>600</v>
      </c>
      <c r="C5" s="410" t="s">
        <v>602</v>
      </c>
      <c r="D5" s="411" t="s">
        <v>604</v>
      </c>
      <c r="E5" s="410" t="s">
        <v>603</v>
      </c>
      <c r="F5" s="409" t="s">
        <v>601</v>
      </c>
      <c r="G5" s="408" t="s">
        <v>599</v>
      </c>
    </row>
    <row r="6" spans="1:7" ht="18.75" customHeight="1">
      <c r="A6" s="414" t="s">
        <v>645</v>
      </c>
      <c r="B6" s="405" t="s">
        <v>609</v>
      </c>
      <c r="C6" s="412">
        <f>'1-Баланс'!C95</f>
        <v>28233</v>
      </c>
      <c r="D6" s="413">
        <f aca="true" t="shared" si="0" ref="D6:D15">C6-E6</f>
        <v>0</v>
      </c>
      <c r="E6" s="412">
        <f>'1-Баланс'!G95</f>
        <v>28233</v>
      </c>
      <c r="F6" s="406" t="s">
        <v>610</v>
      </c>
      <c r="G6" s="414" t="s">
        <v>645</v>
      </c>
    </row>
    <row r="7" spans="1:7" ht="18.75" customHeight="1">
      <c r="A7" s="414" t="s">
        <v>645</v>
      </c>
      <c r="B7" s="405" t="s">
        <v>608</v>
      </c>
      <c r="C7" s="412">
        <f>'1-Баланс'!G37</f>
        <v>1688</v>
      </c>
      <c r="D7" s="413">
        <f t="shared" si="0"/>
        <v>188</v>
      </c>
      <c r="E7" s="412">
        <f>'1-Баланс'!G18</f>
        <v>1500</v>
      </c>
      <c r="F7" s="406" t="s">
        <v>455</v>
      </c>
      <c r="G7" s="414" t="s">
        <v>645</v>
      </c>
    </row>
    <row r="8" spans="1:7" ht="18.75" customHeight="1">
      <c r="A8" s="414" t="s">
        <v>645</v>
      </c>
      <c r="B8" s="405" t="s">
        <v>606</v>
      </c>
      <c r="C8" s="412">
        <f>ABS('1-Баланс'!G32)-ABS('1-Баланс'!G33)</f>
        <v>170</v>
      </c>
      <c r="D8" s="413">
        <f t="shared" si="0"/>
        <v>0</v>
      </c>
      <c r="E8" s="412">
        <f>ABS('2-Отчет за доходите'!C44)-ABS('2-Отчет за доходите'!G44)</f>
        <v>170</v>
      </c>
      <c r="F8" s="406" t="s">
        <v>607</v>
      </c>
      <c r="G8" s="415" t="s">
        <v>647</v>
      </c>
    </row>
    <row r="9" spans="1:7" ht="18.75" customHeight="1">
      <c r="A9" s="414" t="s">
        <v>645</v>
      </c>
      <c r="B9" s="405" t="s">
        <v>612</v>
      </c>
      <c r="C9" s="412">
        <f>'1-Баланс'!D92</f>
        <v>70</v>
      </c>
      <c r="D9" s="413">
        <f t="shared" si="0"/>
        <v>0</v>
      </c>
      <c r="E9" s="412">
        <f>'3-Отчет за паричния поток'!C45</f>
        <v>70</v>
      </c>
      <c r="F9" s="406" t="s">
        <v>611</v>
      </c>
      <c r="G9" s="415" t="s">
        <v>646</v>
      </c>
    </row>
    <row r="10" spans="1:7" ht="18.75" customHeight="1">
      <c r="A10" s="414" t="s">
        <v>645</v>
      </c>
      <c r="B10" s="405" t="s">
        <v>613</v>
      </c>
      <c r="C10" s="412">
        <f>'1-Баланс'!C92</f>
        <v>578</v>
      </c>
      <c r="D10" s="413">
        <f t="shared" si="0"/>
        <v>0</v>
      </c>
      <c r="E10" s="412">
        <f>'3-Отчет за паричния поток'!C46</f>
        <v>578</v>
      </c>
      <c r="F10" s="406" t="s">
        <v>614</v>
      </c>
      <c r="G10" s="415" t="s">
        <v>646</v>
      </c>
    </row>
    <row r="11" spans="1:7" ht="18.75" customHeight="1">
      <c r="A11" s="414" t="s">
        <v>645</v>
      </c>
      <c r="B11" s="405" t="s">
        <v>608</v>
      </c>
      <c r="C11" s="412">
        <f>'1-Баланс'!G37</f>
        <v>1688</v>
      </c>
      <c r="D11" s="413">
        <f t="shared" si="0"/>
        <v>0</v>
      </c>
      <c r="E11" s="412">
        <f>'4-Отчет за собствения капитал'!L34</f>
        <v>1688</v>
      </c>
      <c r="F11" s="406" t="s">
        <v>615</v>
      </c>
      <c r="G11" s="415" t="s">
        <v>648</v>
      </c>
    </row>
    <row r="12" spans="1:7" ht="18.75" customHeight="1">
      <c r="A12" s="414" t="s">
        <v>645</v>
      </c>
      <c r="B12" s="405" t="s">
        <v>616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620</v>
      </c>
      <c r="G12" s="415" t="s">
        <v>649</v>
      </c>
    </row>
    <row r="13" spans="1:7" ht="18.75" customHeight="1">
      <c r="A13" s="414" t="s">
        <v>645</v>
      </c>
      <c r="B13" s="405" t="s">
        <v>617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621</v>
      </c>
      <c r="G13" s="415" t="s">
        <v>649</v>
      </c>
    </row>
    <row r="14" spans="1:7" ht="18.75" customHeight="1">
      <c r="A14" s="414" t="s">
        <v>645</v>
      </c>
      <c r="B14" s="405" t="s">
        <v>618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622</v>
      </c>
      <c r="G14" s="415" t="s">
        <v>649</v>
      </c>
    </row>
    <row r="15" spans="1:7" ht="18.75" customHeight="1">
      <c r="A15" s="414" t="s">
        <v>645</v>
      </c>
      <c r="B15" s="405" t="s">
        <v>619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623</v>
      </c>
      <c r="G15" s="415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 t="e">
        <f>(ABS('1-Баланс'!G32)-ABS('1-Баланс'!G33))/'2-Отчет за доходите'!G16</f>
        <v>#DIV/0!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0.10071090047393365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0.006404219250329629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0.006021322565791804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1.604982206405694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3.949776161163962</v>
      </c>
    </row>
    <row r="11" spans="1:4" ht="63">
      <c r="A11" s="330">
        <v>7</v>
      </c>
      <c r="B11" s="328" t="s">
        <v>564</v>
      </c>
      <c r="C11" s="329" t="s">
        <v>627</v>
      </c>
      <c r="D11" s="379">
        <f>('1-Баланс'!C76+'1-Баланс'!C85+'1-Баланс'!C92)/'1-Баланс'!G79</f>
        <v>3.949776161163962</v>
      </c>
    </row>
    <row r="12" spans="1:4" ht="47.25">
      <c r="A12" s="330">
        <v>8</v>
      </c>
      <c r="B12" s="328" t="s">
        <v>565</v>
      </c>
      <c r="C12" s="329" t="s">
        <v>628</v>
      </c>
      <c r="D12" s="379">
        <f>('1-Баланс'!C85+'1-Баланс'!C92)/'1-Баланс'!G79</f>
        <v>0.0808617795187465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0.0808617795187465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 t="e">
        <f>'2-Отчет за доходите'!G16/('1-Баланс'!C20+'1-Баланс'!C21+'1-Баланс'!C22+'1-Баланс'!C28+'1-Баланс'!C65)</f>
        <v>#DIV/0!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595</v>
      </c>
      <c r="C18" s="329" t="s">
        <v>570</v>
      </c>
      <c r="D18" s="379">
        <f>'1-Баланс'!G56/('1-Баланс'!G37+'1-Баланс'!G56)</f>
        <v>0.9199430875029642</v>
      </c>
    </row>
    <row r="19" spans="1:4" ht="31.5">
      <c r="A19" s="330">
        <v>13</v>
      </c>
      <c r="B19" s="328" t="s">
        <v>596</v>
      </c>
      <c r="C19" s="329" t="s">
        <v>572</v>
      </c>
      <c r="D19" s="379">
        <f>D4/D5</f>
        <v>15.725710900473935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0.9402118088761379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377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0.22334123222748814</v>
      </c>
    </row>
    <row r="23" spans="1:4" ht="31.5">
      <c r="A23" s="330">
        <v>17</v>
      </c>
      <c r="B23" s="328" t="s">
        <v>641</v>
      </c>
      <c r="C23" s="329" t="s">
        <v>642</v>
      </c>
      <c r="D23" s="385">
        <f>(D21+'2-Отчет за доходите'!C14)/'2-Отчет за доходите'!G31</f>
        <v>0.835920177383592</v>
      </c>
    </row>
    <row r="24" spans="1:4" ht="31.5">
      <c r="A24" s="330">
        <v>18</v>
      </c>
      <c r="B24" s="328" t="s">
        <v>643</v>
      </c>
      <c r="C24" s="329" t="s">
        <v>644</v>
      </c>
      <c r="D24" s="385">
        <f>('1-Баланс'!G56+'1-Баланс'!G79)/(D21+'2-Отчет за доходите'!C14)</f>
        <v>70.41114058355437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БЪЛГАРСКИ ФОНД ЗА ВЗЕМАНИЯ АДСИЦ</v>
      </c>
      <c r="B3" s="81" t="str">
        <f aca="true" t="shared" si="1" ref="B3:B34">pdeBulstat</f>
        <v>204909069</v>
      </c>
      <c r="C3" s="319">
        <f aca="true" t="shared" si="2" ref="C3:C34">endDate</f>
        <v>44651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.75">
      <c r="A4" s="81" t="str">
        <f t="shared" si="0"/>
        <v>БЪЛГАРСКИ ФОНД ЗА ВЗЕМАНИЯ АДСИЦ</v>
      </c>
      <c r="B4" s="81" t="str">
        <f t="shared" si="1"/>
        <v>204909069</v>
      </c>
      <c r="C4" s="319">
        <f t="shared" si="2"/>
        <v>44651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0</v>
      </c>
    </row>
    <row r="5" spans="1:8" ht="15.75">
      <c r="A5" s="81" t="str">
        <f t="shared" si="0"/>
        <v>БЪЛГАРСКИ ФОНД ЗА ВЗЕМАНИЯ АДСИЦ</v>
      </c>
      <c r="B5" s="81" t="str">
        <f t="shared" si="1"/>
        <v>204909069</v>
      </c>
      <c r="C5" s="319">
        <f t="shared" si="2"/>
        <v>44651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0</v>
      </c>
    </row>
    <row r="6" spans="1:8" ht="15.75">
      <c r="A6" s="81" t="str">
        <f t="shared" si="0"/>
        <v>БЪЛГАРСКИ ФОНД ЗА ВЗЕМАНИЯ АДСИЦ</v>
      </c>
      <c r="B6" s="81" t="str">
        <f t="shared" si="1"/>
        <v>204909069</v>
      </c>
      <c r="C6" s="319">
        <f t="shared" si="2"/>
        <v>44651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БЪЛГАРСКИ ФОНД ЗА ВЗЕМАНИЯ АДСИЦ</v>
      </c>
      <c r="B7" s="81" t="str">
        <f t="shared" si="1"/>
        <v>204909069</v>
      </c>
      <c r="C7" s="319">
        <f t="shared" si="2"/>
        <v>44651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.75">
      <c r="A8" s="81" t="str">
        <f t="shared" si="0"/>
        <v>БЪЛГАРСКИ ФОНД ЗА ВЗЕМАНИЯ АДСИЦ</v>
      </c>
      <c r="B8" s="81" t="str">
        <f t="shared" si="1"/>
        <v>204909069</v>
      </c>
      <c r="C8" s="319">
        <f t="shared" si="2"/>
        <v>44651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.75">
      <c r="A9" s="81" t="str">
        <f t="shared" si="0"/>
        <v>БЪЛГАРСКИ ФОНД ЗА ВЗЕМАНИЯ АДСИЦ</v>
      </c>
      <c r="B9" s="81" t="str">
        <f t="shared" si="1"/>
        <v>204909069</v>
      </c>
      <c r="C9" s="319">
        <f t="shared" si="2"/>
        <v>44651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БЪЛГАРСКИ ФОНД ЗА ВЗЕМАНИЯ АДСИЦ</v>
      </c>
      <c r="B10" s="81" t="str">
        <f t="shared" si="1"/>
        <v>204909069</v>
      </c>
      <c r="C10" s="319">
        <f t="shared" si="2"/>
        <v>44651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.75">
      <c r="A11" s="81" t="str">
        <f t="shared" si="0"/>
        <v>БЪЛГАРСКИ ФОНД ЗА ВЗЕМАНИЯ АДСИЦ</v>
      </c>
      <c r="B11" s="81" t="str">
        <f t="shared" si="1"/>
        <v>204909069</v>
      </c>
      <c r="C11" s="319">
        <f t="shared" si="2"/>
        <v>44651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0</v>
      </c>
    </row>
    <row r="12" spans="1:8" ht="15.75">
      <c r="A12" s="81" t="str">
        <f t="shared" si="0"/>
        <v>БЪЛГАРСКИ ФОНД ЗА ВЗЕМАНИЯ АДСИЦ</v>
      </c>
      <c r="B12" s="81" t="str">
        <f t="shared" si="1"/>
        <v>204909069</v>
      </c>
      <c r="C12" s="319">
        <f t="shared" si="2"/>
        <v>44651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БЪЛГАРСКИ ФОНД ЗА ВЗЕМАНИЯ АДСИЦ</v>
      </c>
      <c r="B13" s="81" t="str">
        <f t="shared" si="1"/>
        <v>204909069</v>
      </c>
      <c r="C13" s="319">
        <f t="shared" si="2"/>
        <v>44651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БЪЛГАРСКИ ФОНД ЗА ВЗЕМАНИЯ АДСИЦ</v>
      </c>
      <c r="B14" s="81" t="str">
        <f t="shared" si="1"/>
        <v>204909069</v>
      </c>
      <c r="C14" s="319">
        <f t="shared" si="2"/>
        <v>44651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БЪЛГАРСКИ ФОНД ЗА ВЗЕМАНИЯ АДСИЦ</v>
      </c>
      <c r="B15" s="81" t="str">
        <f t="shared" si="1"/>
        <v>204909069</v>
      </c>
      <c r="C15" s="319">
        <f t="shared" si="2"/>
        <v>44651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БЪЛГАРСКИ ФОНД ЗА ВЗЕМАНИЯ АДСИЦ</v>
      </c>
      <c r="B16" s="81" t="str">
        <f t="shared" si="1"/>
        <v>204909069</v>
      </c>
      <c r="C16" s="319">
        <f t="shared" si="2"/>
        <v>44651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БЪЛГАРСКИ ФОНД ЗА ВЗЕМАНИЯ АДСИЦ</v>
      </c>
      <c r="B17" s="81" t="str">
        <f t="shared" si="1"/>
        <v>204909069</v>
      </c>
      <c r="C17" s="319">
        <f t="shared" si="2"/>
        <v>44651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БЪЛГАРСКИ ФОНД ЗА ВЗЕМАНИЯ АДСИЦ</v>
      </c>
      <c r="B18" s="81" t="str">
        <f t="shared" si="1"/>
        <v>204909069</v>
      </c>
      <c r="C18" s="319">
        <f t="shared" si="2"/>
        <v>44651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0</v>
      </c>
    </row>
    <row r="19" spans="1:8" ht="15.75">
      <c r="A19" s="81" t="str">
        <f t="shared" si="0"/>
        <v>БЪЛГАРСКИ ФОНД ЗА ВЗЕМАНИЯ АДСИЦ</v>
      </c>
      <c r="B19" s="81" t="str">
        <f t="shared" si="1"/>
        <v>204909069</v>
      </c>
      <c r="C19" s="319">
        <f t="shared" si="2"/>
        <v>44651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БЪЛГАРСКИ ФОНД ЗА ВЗЕМАНИЯ АДСИЦ</v>
      </c>
      <c r="B20" s="81" t="str">
        <f t="shared" si="1"/>
        <v>204909069</v>
      </c>
      <c r="C20" s="319">
        <f t="shared" si="2"/>
        <v>44651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БЪЛГАРСКИ ФОНД ЗА ВЗЕМАНИЯ АДСИЦ</v>
      </c>
      <c r="B21" s="81" t="str">
        <f t="shared" si="1"/>
        <v>204909069</v>
      </c>
      <c r="C21" s="319">
        <f t="shared" si="2"/>
        <v>44651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БЪЛГАРСКИ ФОНД ЗА ВЗЕМАНИЯ АДСИЦ</v>
      </c>
      <c r="B22" s="81" t="str">
        <f t="shared" si="1"/>
        <v>204909069</v>
      </c>
      <c r="C22" s="319">
        <f t="shared" si="2"/>
        <v>44651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БЪЛГАРСКИ ФОНД ЗА ВЗЕМАНИЯ АДСИЦ</v>
      </c>
      <c r="B23" s="81" t="str">
        <f t="shared" si="1"/>
        <v>204909069</v>
      </c>
      <c r="C23" s="319">
        <f t="shared" si="2"/>
        <v>44651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БЪЛГАРСКИ ФОНД ЗА ВЗЕМАНИЯ АДСИЦ</v>
      </c>
      <c r="B24" s="81" t="str">
        <f t="shared" si="1"/>
        <v>204909069</v>
      </c>
      <c r="C24" s="319">
        <f t="shared" si="2"/>
        <v>44651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БЪЛГАРСКИ ФОНД ЗА ВЗЕМАНИЯ АДСИЦ</v>
      </c>
      <c r="B25" s="81" t="str">
        <f t="shared" si="1"/>
        <v>204909069</v>
      </c>
      <c r="C25" s="319">
        <f t="shared" si="2"/>
        <v>44651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БЪЛГАРСКИ ФОНД ЗА ВЗЕМАНИЯ АДСИЦ</v>
      </c>
      <c r="B26" s="81" t="str">
        <f t="shared" si="1"/>
        <v>204909069</v>
      </c>
      <c r="C26" s="319">
        <f t="shared" si="2"/>
        <v>44651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БЪЛГАРСКИ ФОНД ЗА ВЗЕМАНИЯ АДСИЦ</v>
      </c>
      <c r="B27" s="81" t="str">
        <f t="shared" si="1"/>
        <v>204909069</v>
      </c>
      <c r="C27" s="319">
        <f t="shared" si="2"/>
        <v>44651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БЪЛГАРСКИ ФОНД ЗА ВЗЕМАНИЯ АДСИЦ</v>
      </c>
      <c r="B28" s="81" t="str">
        <f t="shared" si="1"/>
        <v>204909069</v>
      </c>
      <c r="C28" s="319">
        <f t="shared" si="2"/>
        <v>44651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БЪЛГАРСКИ ФОНД ЗА ВЗЕМАНИЯ АДСИЦ</v>
      </c>
      <c r="B29" s="81" t="str">
        <f t="shared" si="1"/>
        <v>204909069</v>
      </c>
      <c r="C29" s="319">
        <f t="shared" si="2"/>
        <v>44651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БЪЛГАРСКИ ФОНД ЗА ВЗЕМАНИЯ АДСИЦ</v>
      </c>
      <c r="B30" s="81" t="str">
        <f t="shared" si="1"/>
        <v>204909069</v>
      </c>
      <c r="C30" s="319">
        <f t="shared" si="2"/>
        <v>44651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БЪЛГАРСКИ ФОНД ЗА ВЗЕМАНИЯ АДСИЦ</v>
      </c>
      <c r="B31" s="81" t="str">
        <f t="shared" si="1"/>
        <v>204909069</v>
      </c>
      <c r="C31" s="319">
        <f t="shared" si="2"/>
        <v>44651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БЪЛГАРСКИ ФОНД ЗА ВЗЕМАНИЯ АДСИЦ</v>
      </c>
      <c r="B32" s="81" t="str">
        <f t="shared" si="1"/>
        <v>204909069</v>
      </c>
      <c r="C32" s="319">
        <f t="shared" si="2"/>
        <v>44651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БЪЛГАРСКИ ФОНД ЗА ВЗЕМАНИЯ АДСИЦ</v>
      </c>
      <c r="B33" s="81" t="str">
        <f t="shared" si="1"/>
        <v>204909069</v>
      </c>
      <c r="C33" s="319">
        <f t="shared" si="2"/>
        <v>44651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БЪЛГАРСКИ ФОНД ЗА ВЗЕМАНИЯ АДСИЦ</v>
      </c>
      <c r="B34" s="81" t="str">
        <f t="shared" si="1"/>
        <v>204909069</v>
      </c>
      <c r="C34" s="319">
        <f t="shared" si="2"/>
        <v>44651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БЪЛГАРСКИ ФОНД ЗА ВЗЕМАНИЯ АДСИЦ</v>
      </c>
      <c r="B35" s="81" t="str">
        <f aca="true" t="shared" si="4" ref="B35:B66">pdeBulstat</f>
        <v>204909069</v>
      </c>
      <c r="C35" s="319">
        <f aca="true" t="shared" si="5" ref="C35:C66">endDate</f>
        <v>44651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БЪЛГАРСКИ ФОНД ЗА ВЗЕМАНИЯ АДСИЦ</v>
      </c>
      <c r="B36" s="81" t="str">
        <f t="shared" si="4"/>
        <v>204909069</v>
      </c>
      <c r="C36" s="319">
        <f t="shared" si="5"/>
        <v>44651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БЪЛГАРСКИ ФОНД ЗА ВЗЕМАНИЯ АДСИЦ</v>
      </c>
      <c r="B37" s="81" t="str">
        <f t="shared" si="4"/>
        <v>204909069</v>
      </c>
      <c r="C37" s="319">
        <f t="shared" si="5"/>
        <v>44651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БЪЛГАРСКИ ФОНД ЗА ВЗЕМАНИЯ АДСИЦ</v>
      </c>
      <c r="B38" s="81" t="str">
        <f t="shared" si="4"/>
        <v>204909069</v>
      </c>
      <c r="C38" s="319">
        <f t="shared" si="5"/>
        <v>44651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БЪЛГАРСКИ ФОНД ЗА ВЗЕМАНИЯ АДСИЦ</v>
      </c>
      <c r="B39" s="81" t="str">
        <f t="shared" si="4"/>
        <v>204909069</v>
      </c>
      <c r="C39" s="319">
        <f t="shared" si="5"/>
        <v>44651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БЪЛГАРСКИ ФОНД ЗА ВЗЕМАНИЯ АДСИЦ</v>
      </c>
      <c r="B40" s="81" t="str">
        <f t="shared" si="4"/>
        <v>204909069</v>
      </c>
      <c r="C40" s="319">
        <f t="shared" si="5"/>
        <v>44651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0</v>
      </c>
    </row>
    <row r="41" spans="1:8" ht="15.75">
      <c r="A41" s="81" t="str">
        <f t="shared" si="3"/>
        <v>БЪЛГАРСКИ ФОНД ЗА ВЗЕМАНИЯ АДСИЦ</v>
      </c>
      <c r="B41" s="81" t="str">
        <f t="shared" si="4"/>
        <v>204909069</v>
      </c>
      <c r="C41" s="319">
        <f t="shared" si="5"/>
        <v>44651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0</v>
      </c>
    </row>
    <row r="42" spans="1:8" ht="15.75">
      <c r="A42" s="81" t="str">
        <f t="shared" si="3"/>
        <v>БЪЛГАРСКИ ФОНД ЗА ВЗЕМАНИЯ АДСИЦ</v>
      </c>
      <c r="B42" s="81" t="str">
        <f t="shared" si="4"/>
        <v>204909069</v>
      </c>
      <c r="C42" s="319">
        <f t="shared" si="5"/>
        <v>44651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0</v>
      </c>
    </row>
    <row r="43" spans="1:8" ht="15.75">
      <c r="A43" s="81" t="str">
        <f t="shared" si="3"/>
        <v>БЪЛГАРСКИ ФОНД ЗА ВЗЕМАНИЯ АДСИЦ</v>
      </c>
      <c r="B43" s="81" t="str">
        <f t="shared" si="4"/>
        <v>204909069</v>
      </c>
      <c r="C43" s="319">
        <f t="shared" si="5"/>
        <v>44651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БЪЛГАРСКИ ФОНД ЗА ВЗЕМАНИЯ АДСИЦ</v>
      </c>
      <c r="B44" s="81" t="str">
        <f t="shared" si="4"/>
        <v>204909069</v>
      </c>
      <c r="C44" s="319">
        <f t="shared" si="5"/>
        <v>44651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БЪЛГАРСКИ ФОНД ЗА ВЗЕМАНИЯ АДСИЦ</v>
      </c>
      <c r="B45" s="81" t="str">
        <f t="shared" si="4"/>
        <v>204909069</v>
      </c>
      <c r="C45" s="319">
        <f t="shared" si="5"/>
        <v>44651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БЪЛГАРСКИ ФОНД ЗА ВЗЕМАНИЯ АДСИЦ</v>
      </c>
      <c r="B46" s="81" t="str">
        <f t="shared" si="4"/>
        <v>204909069</v>
      </c>
      <c r="C46" s="319">
        <f t="shared" si="5"/>
        <v>44651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БЪЛГАРСКИ ФОНД ЗА ВЗЕМАНИЯ АДСИЦ</v>
      </c>
      <c r="B47" s="81" t="str">
        <f t="shared" si="4"/>
        <v>204909069</v>
      </c>
      <c r="C47" s="319">
        <f t="shared" si="5"/>
        <v>44651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БЪЛГАРСКИ ФОНД ЗА ВЗЕМАНИЯ АДСИЦ</v>
      </c>
      <c r="B48" s="81" t="str">
        <f t="shared" si="4"/>
        <v>204909069</v>
      </c>
      <c r="C48" s="319">
        <f t="shared" si="5"/>
        <v>44651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0</v>
      </c>
    </row>
    <row r="49" spans="1:8" ht="15.75">
      <c r="A49" s="81" t="str">
        <f t="shared" si="3"/>
        <v>БЪЛГАРСКИ ФОНД ЗА ВЗЕМАНИЯ АДСИЦ</v>
      </c>
      <c r="B49" s="81" t="str">
        <f t="shared" si="4"/>
        <v>204909069</v>
      </c>
      <c r="C49" s="319">
        <f t="shared" si="5"/>
        <v>44651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.75">
      <c r="A50" s="81" t="str">
        <f t="shared" si="3"/>
        <v>БЪЛГАРСКИ ФОНД ЗА ВЗЕМАНИЯ АДСИЦ</v>
      </c>
      <c r="B50" s="81" t="str">
        <f t="shared" si="4"/>
        <v>204909069</v>
      </c>
      <c r="C50" s="319">
        <f t="shared" si="5"/>
        <v>44651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166</v>
      </c>
    </row>
    <row r="51" spans="1:8" ht="15.75">
      <c r="A51" s="81" t="str">
        <f t="shared" si="3"/>
        <v>БЪЛГАРСКИ ФОНД ЗА ВЗЕМАНИЯ АДСИЦ</v>
      </c>
      <c r="B51" s="81" t="str">
        <f t="shared" si="4"/>
        <v>204909069</v>
      </c>
      <c r="C51" s="319">
        <f t="shared" si="5"/>
        <v>44651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БЪЛГАРСКИ ФОНД ЗА ВЗЕМАНИЯ АДСИЦ</v>
      </c>
      <c r="B52" s="81" t="str">
        <f t="shared" si="4"/>
        <v>204909069</v>
      </c>
      <c r="C52" s="319">
        <f t="shared" si="5"/>
        <v>44651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БЪЛГАРСКИ ФОНД ЗА ВЗЕМАНИЯ АДСИЦ</v>
      </c>
      <c r="B53" s="81" t="str">
        <f t="shared" si="4"/>
        <v>204909069</v>
      </c>
      <c r="C53" s="319">
        <f t="shared" si="5"/>
        <v>44651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БЪЛГАРСКИ ФОНД ЗА ВЗЕМАНИЯ АДСИЦ</v>
      </c>
      <c r="B54" s="81" t="str">
        <f t="shared" si="4"/>
        <v>204909069</v>
      </c>
      <c r="C54" s="319">
        <f t="shared" si="5"/>
        <v>44651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.75">
      <c r="A55" s="81" t="str">
        <f t="shared" si="3"/>
        <v>БЪЛГАРСКИ ФОНД ЗА ВЗЕМАНИЯ АДСИЦ</v>
      </c>
      <c r="B55" s="81" t="str">
        <f t="shared" si="4"/>
        <v>204909069</v>
      </c>
      <c r="C55" s="319">
        <f t="shared" si="5"/>
        <v>44651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БЪЛГАРСКИ ФОНД ЗА ВЗЕМАНИЯ АДСИЦ</v>
      </c>
      <c r="B56" s="81" t="str">
        <f t="shared" si="4"/>
        <v>204909069</v>
      </c>
      <c r="C56" s="319">
        <f t="shared" si="5"/>
        <v>44651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27489</v>
      </c>
    </row>
    <row r="57" spans="1:8" ht="15.75">
      <c r="A57" s="81" t="str">
        <f t="shared" si="3"/>
        <v>БЪЛГАРСКИ ФОНД ЗА ВЗЕМАНИЯ АДСИЦ</v>
      </c>
      <c r="B57" s="81" t="str">
        <f t="shared" si="4"/>
        <v>204909069</v>
      </c>
      <c r="C57" s="319">
        <f t="shared" si="5"/>
        <v>44651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27655</v>
      </c>
    </row>
    <row r="58" spans="1:8" ht="15.75">
      <c r="A58" s="81" t="str">
        <f t="shared" si="3"/>
        <v>БЪЛГАРСКИ ФОНД ЗА ВЗЕМАНИЯ АДСИЦ</v>
      </c>
      <c r="B58" s="81" t="str">
        <f t="shared" si="4"/>
        <v>204909069</v>
      </c>
      <c r="C58" s="319">
        <f t="shared" si="5"/>
        <v>44651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БЪЛГАРСКИ ФОНД ЗА ВЗЕМАНИЯ АДСИЦ</v>
      </c>
      <c r="B59" s="81" t="str">
        <f t="shared" si="4"/>
        <v>204909069</v>
      </c>
      <c r="C59" s="319">
        <f t="shared" si="5"/>
        <v>44651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БЪЛГАРСКИ ФОНД ЗА ВЗЕМАНИЯ АДСИЦ</v>
      </c>
      <c r="B60" s="81" t="str">
        <f t="shared" si="4"/>
        <v>204909069</v>
      </c>
      <c r="C60" s="319">
        <f t="shared" si="5"/>
        <v>44651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БЪЛГАРСКИ ФОНД ЗА ВЗЕМАНИЯ АДСИЦ</v>
      </c>
      <c r="B61" s="81" t="str">
        <f t="shared" si="4"/>
        <v>204909069</v>
      </c>
      <c r="C61" s="319">
        <f t="shared" si="5"/>
        <v>44651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БЪЛГАРСКИ ФОНД ЗА ВЗЕМАНИЯ АДСИЦ</v>
      </c>
      <c r="B62" s="81" t="str">
        <f t="shared" si="4"/>
        <v>204909069</v>
      </c>
      <c r="C62" s="319">
        <f t="shared" si="5"/>
        <v>44651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БЪЛГАРСКИ ФОНД ЗА ВЗЕМАНИЯ АДСИЦ</v>
      </c>
      <c r="B63" s="81" t="str">
        <f t="shared" si="4"/>
        <v>204909069</v>
      </c>
      <c r="C63" s="319">
        <f t="shared" si="5"/>
        <v>44651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БЪЛГАРСКИ ФОНД ЗА ВЗЕМАНИЯ АДСИЦ</v>
      </c>
      <c r="B64" s="81" t="str">
        <f t="shared" si="4"/>
        <v>204909069</v>
      </c>
      <c r="C64" s="319">
        <f t="shared" si="5"/>
        <v>44651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БЪЛГАРСКИ ФОНД ЗА ВЗЕМАНИЯ АДСИЦ</v>
      </c>
      <c r="B65" s="81" t="str">
        <f t="shared" si="4"/>
        <v>204909069</v>
      </c>
      <c r="C65" s="319">
        <f t="shared" si="5"/>
        <v>44651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0</v>
      </c>
    </row>
    <row r="66" spans="1:8" ht="15.75">
      <c r="A66" s="81" t="str">
        <f t="shared" si="3"/>
        <v>БЪЛГАРСКИ ФОНД ЗА ВЗЕМАНИЯ АДСИЦ</v>
      </c>
      <c r="B66" s="81" t="str">
        <f t="shared" si="4"/>
        <v>204909069</v>
      </c>
      <c r="C66" s="319">
        <f t="shared" si="5"/>
        <v>44651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578</v>
      </c>
    </row>
    <row r="67" spans="1:8" ht="15.75">
      <c r="A67" s="81" t="str">
        <f aca="true" t="shared" si="6" ref="A67:A98">pdeName</f>
        <v>БЪЛГАРСКИ ФОНД ЗА ВЗЕМАНИЯ АДСИЦ</v>
      </c>
      <c r="B67" s="81" t="str">
        <f aca="true" t="shared" si="7" ref="B67:B98">pdeBulstat</f>
        <v>204909069</v>
      </c>
      <c r="C67" s="319">
        <f aca="true" t="shared" si="8" ref="C67:C98">endDate</f>
        <v>44651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БЪЛГАРСКИ ФОНД ЗА ВЗЕМАНИЯ АДСИЦ</v>
      </c>
      <c r="B68" s="81" t="str">
        <f t="shared" si="7"/>
        <v>204909069</v>
      </c>
      <c r="C68" s="319">
        <f t="shared" si="8"/>
        <v>44651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БЪЛГАРСКИ ФОНД ЗА ВЗЕМАНИЯ АДСИЦ</v>
      </c>
      <c r="B69" s="81" t="str">
        <f t="shared" si="7"/>
        <v>204909069</v>
      </c>
      <c r="C69" s="319">
        <f t="shared" si="8"/>
        <v>44651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578</v>
      </c>
    </row>
    <row r="70" spans="1:8" ht="15.75">
      <c r="A70" s="81" t="str">
        <f t="shared" si="6"/>
        <v>БЪЛГАРСКИ ФОНД ЗА ВЗЕМАНИЯ АДСИЦ</v>
      </c>
      <c r="B70" s="81" t="str">
        <f t="shared" si="7"/>
        <v>204909069</v>
      </c>
      <c r="C70" s="319">
        <f t="shared" si="8"/>
        <v>44651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БЪЛГАРСКИ ФОНД ЗА ВЗЕМАНИЯ АДСИЦ</v>
      </c>
      <c r="B71" s="81" t="str">
        <f t="shared" si="7"/>
        <v>204909069</v>
      </c>
      <c r="C71" s="319">
        <f t="shared" si="8"/>
        <v>44651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28233</v>
      </c>
    </row>
    <row r="72" spans="1:8" ht="15.75">
      <c r="A72" s="81" t="str">
        <f t="shared" si="6"/>
        <v>БЪЛГАРСКИ ФОНД ЗА ВЗЕМАНИЯ АДСИЦ</v>
      </c>
      <c r="B72" s="81" t="str">
        <f t="shared" si="7"/>
        <v>204909069</v>
      </c>
      <c r="C72" s="319">
        <f t="shared" si="8"/>
        <v>44651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28233</v>
      </c>
    </row>
    <row r="73" spans="1:8" ht="15.75">
      <c r="A73" s="81" t="str">
        <f t="shared" si="6"/>
        <v>БЪЛГАРСКИ ФОНД ЗА ВЗЕМАНИЯ АДСИЦ</v>
      </c>
      <c r="B73" s="81" t="str">
        <f t="shared" si="7"/>
        <v>204909069</v>
      </c>
      <c r="C73" s="319">
        <f t="shared" si="8"/>
        <v>44651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1500</v>
      </c>
    </row>
    <row r="74" spans="1:8" ht="15.75">
      <c r="A74" s="81" t="str">
        <f t="shared" si="6"/>
        <v>БЪЛГАРСКИ ФОНД ЗА ВЗЕМАНИЯ АДСИЦ</v>
      </c>
      <c r="B74" s="81" t="str">
        <f t="shared" si="7"/>
        <v>204909069</v>
      </c>
      <c r="C74" s="319">
        <f t="shared" si="8"/>
        <v>44651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1500</v>
      </c>
    </row>
    <row r="75" spans="1:8" ht="15.75">
      <c r="A75" s="81" t="str">
        <f t="shared" si="6"/>
        <v>БЪЛГАРСКИ ФОНД ЗА ВЗЕМАНИЯ АДСИЦ</v>
      </c>
      <c r="B75" s="81" t="str">
        <f t="shared" si="7"/>
        <v>204909069</v>
      </c>
      <c r="C75" s="319">
        <f t="shared" si="8"/>
        <v>44651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БЪЛГАРСКИ ФОНД ЗА ВЗЕМАНИЯ АДСИЦ</v>
      </c>
      <c r="B76" s="81" t="str">
        <f t="shared" si="7"/>
        <v>204909069</v>
      </c>
      <c r="C76" s="319">
        <f t="shared" si="8"/>
        <v>44651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БЪЛГАРСКИ ФОНД ЗА ВЗЕМАНИЯ АДСИЦ</v>
      </c>
      <c r="B77" s="81" t="str">
        <f t="shared" si="7"/>
        <v>204909069</v>
      </c>
      <c r="C77" s="319">
        <f t="shared" si="8"/>
        <v>44651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БЪЛГАРСКИ ФОНД ЗА ВЗЕМАНИЯ АДСИЦ</v>
      </c>
      <c r="B78" s="81" t="str">
        <f t="shared" si="7"/>
        <v>204909069</v>
      </c>
      <c r="C78" s="319">
        <f t="shared" si="8"/>
        <v>44651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БЪЛГАРСКИ ФОНД ЗА ВЗЕМАНИЯ АДСИЦ</v>
      </c>
      <c r="B79" s="81" t="str">
        <f t="shared" si="7"/>
        <v>204909069</v>
      </c>
      <c r="C79" s="319">
        <f t="shared" si="8"/>
        <v>44651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1500</v>
      </c>
    </row>
    <row r="80" spans="1:8" ht="15.75">
      <c r="A80" s="81" t="str">
        <f t="shared" si="6"/>
        <v>БЪЛГАРСКИ ФОНД ЗА ВЗЕМАНИЯ АДСИЦ</v>
      </c>
      <c r="B80" s="81" t="str">
        <f t="shared" si="7"/>
        <v>204909069</v>
      </c>
      <c r="C80" s="319">
        <f t="shared" si="8"/>
        <v>44651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.75">
      <c r="A81" s="81" t="str">
        <f t="shared" si="6"/>
        <v>БЪЛГАРСКИ ФОНД ЗА ВЗЕМАНИЯ АДСИЦ</v>
      </c>
      <c r="B81" s="81" t="str">
        <f t="shared" si="7"/>
        <v>204909069</v>
      </c>
      <c r="C81" s="319">
        <f t="shared" si="8"/>
        <v>44651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БЪЛГАРСКИ ФОНД ЗА ВЗЕМАНИЯ АДСИЦ</v>
      </c>
      <c r="B82" s="81" t="str">
        <f t="shared" si="7"/>
        <v>204909069</v>
      </c>
      <c r="C82" s="319">
        <f t="shared" si="8"/>
        <v>44651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0</v>
      </c>
    </row>
    <row r="83" spans="1:8" ht="15.75">
      <c r="A83" s="81" t="str">
        <f t="shared" si="6"/>
        <v>БЪЛГАРСКИ ФОНД ЗА ВЗЕМАНИЯ АДСИЦ</v>
      </c>
      <c r="B83" s="81" t="str">
        <f t="shared" si="7"/>
        <v>204909069</v>
      </c>
      <c r="C83" s="319">
        <f t="shared" si="8"/>
        <v>44651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0</v>
      </c>
    </row>
    <row r="84" spans="1:8" ht="15.75">
      <c r="A84" s="81" t="str">
        <f t="shared" si="6"/>
        <v>БЪЛГАРСКИ ФОНД ЗА ВЗЕМАНИЯ АДСИЦ</v>
      </c>
      <c r="B84" s="81" t="str">
        <f t="shared" si="7"/>
        <v>204909069</v>
      </c>
      <c r="C84" s="319">
        <f t="shared" si="8"/>
        <v>44651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БЪЛГАРСКИ ФОНД ЗА ВЗЕМАНИЯ АДСИЦ</v>
      </c>
      <c r="B85" s="81" t="str">
        <f t="shared" si="7"/>
        <v>204909069</v>
      </c>
      <c r="C85" s="319">
        <f t="shared" si="8"/>
        <v>44651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.75">
      <c r="A86" s="81" t="str">
        <f t="shared" si="6"/>
        <v>БЪЛГАРСКИ ФОНД ЗА ВЗЕМАНИЯ АДСИЦ</v>
      </c>
      <c r="B86" s="81" t="str">
        <f t="shared" si="7"/>
        <v>204909069</v>
      </c>
      <c r="C86" s="319">
        <f t="shared" si="8"/>
        <v>44651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0</v>
      </c>
    </row>
    <row r="87" spans="1:8" ht="15.75">
      <c r="A87" s="81" t="str">
        <f t="shared" si="6"/>
        <v>БЪЛГАРСКИ ФОНД ЗА ВЗЕМАНИЯ АДСИЦ</v>
      </c>
      <c r="B87" s="81" t="str">
        <f t="shared" si="7"/>
        <v>204909069</v>
      </c>
      <c r="C87" s="319">
        <f t="shared" si="8"/>
        <v>44651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18</v>
      </c>
    </row>
    <row r="88" spans="1:8" ht="15.75">
      <c r="A88" s="81" t="str">
        <f t="shared" si="6"/>
        <v>БЪЛГАРСКИ ФОНД ЗА ВЗЕМАНИЯ АДСИЦ</v>
      </c>
      <c r="B88" s="81" t="str">
        <f t="shared" si="7"/>
        <v>204909069</v>
      </c>
      <c r="C88" s="319">
        <f t="shared" si="8"/>
        <v>44651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18</v>
      </c>
    </row>
    <row r="89" spans="1:8" ht="15.75">
      <c r="A89" s="81" t="str">
        <f t="shared" si="6"/>
        <v>БЪЛГАРСКИ ФОНД ЗА ВЗЕМАНИЯ АДСИЦ</v>
      </c>
      <c r="B89" s="81" t="str">
        <f t="shared" si="7"/>
        <v>204909069</v>
      </c>
      <c r="C89" s="319">
        <f t="shared" si="8"/>
        <v>44651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.75">
      <c r="A90" s="81" t="str">
        <f t="shared" si="6"/>
        <v>БЪЛГАРСКИ ФОНД ЗА ВЗЕМАНИЯ АДСИЦ</v>
      </c>
      <c r="B90" s="81" t="str">
        <f t="shared" si="7"/>
        <v>204909069</v>
      </c>
      <c r="C90" s="319">
        <f t="shared" si="8"/>
        <v>44651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БЪЛГАРСКИ ФОНД ЗА ВЗЕМАНИЯ АДСИЦ</v>
      </c>
      <c r="B91" s="81" t="str">
        <f t="shared" si="7"/>
        <v>204909069</v>
      </c>
      <c r="C91" s="319">
        <f t="shared" si="8"/>
        <v>44651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170</v>
      </c>
    </row>
    <row r="92" spans="1:8" ht="15.75">
      <c r="A92" s="81" t="str">
        <f t="shared" si="6"/>
        <v>БЪЛГАРСКИ ФОНД ЗА ВЗЕМАНИЯ АДСИЦ</v>
      </c>
      <c r="B92" s="81" t="str">
        <f t="shared" si="7"/>
        <v>204909069</v>
      </c>
      <c r="C92" s="319">
        <f t="shared" si="8"/>
        <v>44651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БЪЛГАРСКИ ФОНД ЗА ВЗЕМАНИЯ АДСИЦ</v>
      </c>
      <c r="B93" s="81" t="str">
        <f t="shared" si="7"/>
        <v>204909069</v>
      </c>
      <c r="C93" s="319">
        <f t="shared" si="8"/>
        <v>44651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188</v>
      </c>
    </row>
    <row r="94" spans="1:8" ht="15.75">
      <c r="A94" s="81" t="str">
        <f t="shared" si="6"/>
        <v>БЪЛГАРСКИ ФОНД ЗА ВЗЕМАНИЯ АДСИЦ</v>
      </c>
      <c r="B94" s="81" t="str">
        <f t="shared" si="7"/>
        <v>204909069</v>
      </c>
      <c r="C94" s="319">
        <f t="shared" si="8"/>
        <v>44651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1688</v>
      </c>
    </row>
    <row r="95" spans="1:8" ht="15.75">
      <c r="A95" s="81" t="str">
        <f t="shared" si="6"/>
        <v>БЪЛГАРСКИ ФОНД ЗА ВЗЕМАНИЯ АДСИЦ</v>
      </c>
      <c r="B95" s="81" t="str">
        <f t="shared" si="7"/>
        <v>204909069</v>
      </c>
      <c r="C95" s="319">
        <f t="shared" si="8"/>
        <v>44651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БЪЛГАРСКИ ФОНД ЗА ВЗЕМАНИЯ АДСИЦ</v>
      </c>
      <c r="B96" s="81" t="str">
        <f t="shared" si="7"/>
        <v>204909069</v>
      </c>
      <c r="C96" s="319">
        <f t="shared" si="8"/>
        <v>44651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БЪЛГАРСКИ ФОНД ЗА ВЗЕМАНИЯ АДСИЦ</v>
      </c>
      <c r="B97" s="81" t="str">
        <f t="shared" si="7"/>
        <v>204909069</v>
      </c>
      <c r="C97" s="319">
        <f t="shared" si="8"/>
        <v>44651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БЪЛГАРСКИ ФОНД ЗА ВЗЕМАНИЯ АДСИЦ</v>
      </c>
      <c r="B98" s="81" t="str">
        <f t="shared" si="7"/>
        <v>204909069</v>
      </c>
      <c r="C98" s="319">
        <f t="shared" si="8"/>
        <v>44651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БЪЛГАРСКИ ФОНД ЗА ВЗЕМАНИЯ АДСИЦ</v>
      </c>
      <c r="B99" s="81" t="str">
        <f aca="true" t="shared" si="10" ref="B99:B125">pdeBulstat</f>
        <v>204909069</v>
      </c>
      <c r="C99" s="319">
        <f aca="true" t="shared" si="11" ref="C99:C125">endDate</f>
        <v>44651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БЪЛГАРСКИ ФОНД ЗА ВЗЕМАНИЯ АДСИЦ</v>
      </c>
      <c r="B100" s="81" t="str">
        <f t="shared" si="10"/>
        <v>204909069</v>
      </c>
      <c r="C100" s="319">
        <f t="shared" si="11"/>
        <v>44651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19397</v>
      </c>
    </row>
    <row r="101" spans="1:8" ht="15.75">
      <c r="A101" s="81" t="str">
        <f t="shared" si="9"/>
        <v>БЪЛГАРСКИ ФОНД ЗА ВЗЕМАНИЯ АДСИЦ</v>
      </c>
      <c r="B101" s="81" t="str">
        <f t="shared" si="10"/>
        <v>204909069</v>
      </c>
      <c r="C101" s="319">
        <f t="shared" si="11"/>
        <v>44651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.75">
      <c r="A102" s="81" t="str">
        <f t="shared" si="9"/>
        <v>БЪЛГАРСКИ ФОНД ЗА ВЗЕМАНИЯ АДСИЦ</v>
      </c>
      <c r="B102" s="81" t="str">
        <f t="shared" si="10"/>
        <v>204909069</v>
      </c>
      <c r="C102" s="319">
        <f t="shared" si="11"/>
        <v>44651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19397</v>
      </c>
    </row>
    <row r="103" spans="1:8" ht="15.75">
      <c r="A103" s="81" t="str">
        <f t="shared" si="9"/>
        <v>БЪЛГАРСКИ ФОНД ЗА ВЗЕМАНИЯ АДСИЦ</v>
      </c>
      <c r="B103" s="81" t="str">
        <f t="shared" si="10"/>
        <v>204909069</v>
      </c>
      <c r="C103" s="319">
        <f t="shared" si="11"/>
        <v>44651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БЪЛГАРСКИ ФОНД ЗА ВЗЕМАНИЯ АДСИЦ</v>
      </c>
      <c r="B104" s="81" t="str">
        <f t="shared" si="10"/>
        <v>204909069</v>
      </c>
      <c r="C104" s="319">
        <f t="shared" si="11"/>
        <v>44651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БЪЛГАРСКИ ФОНД ЗА ВЗЕМАНИЯ АДСИЦ</v>
      </c>
      <c r="B105" s="81" t="str">
        <f t="shared" si="10"/>
        <v>204909069</v>
      </c>
      <c r="C105" s="319">
        <f t="shared" si="11"/>
        <v>44651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БЪЛГАРСКИ ФОНД ЗА ВЗЕМАНИЯ АДСИЦ</v>
      </c>
      <c r="B106" s="81" t="str">
        <f t="shared" si="10"/>
        <v>204909069</v>
      </c>
      <c r="C106" s="319">
        <f t="shared" si="11"/>
        <v>44651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БЪЛГАРСКИ ФОНД ЗА ВЗЕМАНИЯ АДСИЦ</v>
      </c>
      <c r="B107" s="81" t="str">
        <f t="shared" si="10"/>
        <v>204909069</v>
      </c>
      <c r="C107" s="319">
        <f t="shared" si="11"/>
        <v>44651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19397</v>
      </c>
    </row>
    <row r="108" spans="1:8" ht="15.75">
      <c r="A108" s="81" t="str">
        <f t="shared" si="9"/>
        <v>БЪЛГАРСКИ ФОНД ЗА ВЗЕМАНИЯ АДСИЦ</v>
      </c>
      <c r="B108" s="81" t="str">
        <f t="shared" si="10"/>
        <v>204909069</v>
      </c>
      <c r="C108" s="319">
        <f t="shared" si="11"/>
        <v>44651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БЪЛГАРСКИ ФОНД ЗА ВЗЕМАНИЯ АДСИЦ</v>
      </c>
      <c r="B109" s="81" t="str">
        <f t="shared" si="10"/>
        <v>204909069</v>
      </c>
      <c r="C109" s="319">
        <f t="shared" si="11"/>
        <v>44651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243</v>
      </c>
    </row>
    <row r="110" spans="1:8" ht="15.75">
      <c r="A110" s="81" t="str">
        <f t="shared" si="9"/>
        <v>БЪЛГАРСКИ ФОНД ЗА ВЗЕМАНИЯ АДСИЦ</v>
      </c>
      <c r="B110" s="81" t="str">
        <f t="shared" si="10"/>
        <v>204909069</v>
      </c>
      <c r="C110" s="319">
        <f t="shared" si="11"/>
        <v>44651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333</v>
      </c>
    </row>
    <row r="111" spans="1:8" ht="15.75">
      <c r="A111" s="81" t="str">
        <f t="shared" si="9"/>
        <v>БЪЛГАРСКИ ФОНД ЗА ВЗЕМАНИЯ АДСИЦ</v>
      </c>
      <c r="B111" s="81" t="str">
        <f t="shared" si="10"/>
        <v>204909069</v>
      </c>
      <c r="C111" s="319">
        <f t="shared" si="11"/>
        <v>44651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290</v>
      </c>
    </row>
    <row r="112" spans="1:8" ht="15.75">
      <c r="A112" s="81" t="str">
        <f t="shared" si="9"/>
        <v>БЪЛГАРСКИ ФОНД ЗА ВЗЕМАНИЯ АДСИЦ</v>
      </c>
      <c r="B112" s="81" t="str">
        <f t="shared" si="10"/>
        <v>204909069</v>
      </c>
      <c r="C112" s="319">
        <f t="shared" si="11"/>
        <v>44651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БЪЛГАРСКИ ФОНД ЗА ВЗЕМАНИЯ АДСИЦ</v>
      </c>
      <c r="B113" s="81" t="str">
        <f t="shared" si="10"/>
        <v>204909069</v>
      </c>
      <c r="C113" s="319">
        <f t="shared" si="11"/>
        <v>44651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19</v>
      </c>
    </row>
    <row r="114" spans="1:8" ht="15.75">
      <c r="A114" s="81" t="str">
        <f t="shared" si="9"/>
        <v>БЪЛГАРСКИ ФОНД ЗА ВЗЕМАНИЯ АДСИЦ</v>
      </c>
      <c r="B114" s="81" t="str">
        <f t="shared" si="10"/>
        <v>204909069</v>
      </c>
      <c r="C114" s="319">
        <f t="shared" si="11"/>
        <v>44651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.75">
      <c r="A115" s="81" t="str">
        <f t="shared" si="9"/>
        <v>БЪЛГАРСКИ ФОНД ЗА ВЗЕМАНИЯ АДСИЦ</v>
      </c>
      <c r="B115" s="81" t="str">
        <f t="shared" si="10"/>
        <v>204909069</v>
      </c>
      <c r="C115" s="319">
        <f t="shared" si="11"/>
        <v>44651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23</v>
      </c>
    </row>
    <row r="116" spans="1:8" ht="15.75">
      <c r="A116" s="81" t="str">
        <f t="shared" si="9"/>
        <v>БЪЛГАРСКИ ФОНД ЗА ВЗЕМАНИЯ АДСИЦ</v>
      </c>
      <c r="B116" s="81" t="str">
        <f t="shared" si="10"/>
        <v>204909069</v>
      </c>
      <c r="C116" s="319">
        <f t="shared" si="11"/>
        <v>44651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0</v>
      </c>
    </row>
    <row r="117" spans="1:8" ht="15.75">
      <c r="A117" s="81" t="str">
        <f t="shared" si="9"/>
        <v>БЪЛГАРСКИ ФОНД ЗА ВЗЕМАНИЯ АДСИЦ</v>
      </c>
      <c r="B117" s="81" t="str">
        <f t="shared" si="10"/>
        <v>204909069</v>
      </c>
      <c r="C117" s="319">
        <f t="shared" si="11"/>
        <v>44651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1</v>
      </c>
    </row>
    <row r="118" spans="1:8" ht="15.75">
      <c r="A118" s="81" t="str">
        <f t="shared" si="9"/>
        <v>БЪЛГАРСКИ ФОНД ЗА ВЗЕМАНИЯ АДСИЦ</v>
      </c>
      <c r="B118" s="81" t="str">
        <f t="shared" si="10"/>
        <v>204909069</v>
      </c>
      <c r="C118" s="319">
        <f t="shared" si="11"/>
        <v>44651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6572</v>
      </c>
    </row>
    <row r="119" spans="1:8" ht="15.75">
      <c r="A119" s="81" t="str">
        <f t="shared" si="9"/>
        <v>БЪЛГАРСКИ ФОНД ЗА ВЗЕМАНИЯ АДСИЦ</v>
      </c>
      <c r="B119" s="81" t="str">
        <f t="shared" si="10"/>
        <v>204909069</v>
      </c>
      <c r="C119" s="319">
        <f t="shared" si="11"/>
        <v>44651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БЪЛГАРСКИ ФОНД ЗА ВЗЕМАНИЯ АДСИЦ</v>
      </c>
      <c r="B120" s="81" t="str">
        <f t="shared" si="10"/>
        <v>204909069</v>
      </c>
      <c r="C120" s="319">
        <f t="shared" si="11"/>
        <v>44651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7148</v>
      </c>
    </row>
    <row r="121" spans="1:8" ht="15.75">
      <c r="A121" s="81" t="str">
        <f t="shared" si="9"/>
        <v>БЪЛГАРСКИ ФОНД ЗА ВЗЕМАНИЯ АДСИЦ</v>
      </c>
      <c r="B121" s="81" t="str">
        <f t="shared" si="10"/>
        <v>204909069</v>
      </c>
      <c r="C121" s="319">
        <f t="shared" si="11"/>
        <v>44651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БЪЛГАРСКИ ФОНД ЗА ВЗЕМАНИЯ АДСИЦ</v>
      </c>
      <c r="B122" s="81" t="str">
        <f t="shared" si="10"/>
        <v>204909069</v>
      </c>
      <c r="C122" s="319">
        <f t="shared" si="11"/>
        <v>44651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БЪЛГАРСКИ ФОНД ЗА ВЗЕМАНИЯ АДСИЦ</v>
      </c>
      <c r="B123" s="81" t="str">
        <f t="shared" si="10"/>
        <v>204909069</v>
      </c>
      <c r="C123" s="319">
        <f t="shared" si="11"/>
        <v>44651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БЪЛГАРСКИ ФОНД ЗА ВЗЕМАНИЯ АДСИЦ</v>
      </c>
      <c r="B124" s="81" t="str">
        <f t="shared" si="10"/>
        <v>204909069</v>
      </c>
      <c r="C124" s="319">
        <f t="shared" si="11"/>
        <v>44651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7148</v>
      </c>
    </row>
    <row r="125" spans="1:8" ht="15.75">
      <c r="A125" s="81" t="str">
        <f t="shared" si="9"/>
        <v>БЪЛГАРСКИ ФОНД ЗА ВЗЕМАНИЯ АДСИЦ</v>
      </c>
      <c r="B125" s="81" t="str">
        <f t="shared" si="10"/>
        <v>204909069</v>
      </c>
      <c r="C125" s="319">
        <f t="shared" si="11"/>
        <v>44651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28233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БЪЛГАРСКИ ФОНД ЗА ВЗЕМАНИЯ АДСИЦ</v>
      </c>
      <c r="B127" s="81" t="str">
        <f aca="true" t="shared" si="13" ref="B127:B158">pdeBulstat</f>
        <v>204909069</v>
      </c>
      <c r="C127" s="319">
        <f aca="true" t="shared" si="14" ref="C127:C158">endDate</f>
        <v>44651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0</v>
      </c>
    </row>
    <row r="128" spans="1:8" ht="15.75">
      <c r="A128" s="81" t="str">
        <f t="shared" si="12"/>
        <v>БЪЛГАРСКИ ФОНД ЗА ВЗЕМАНИЯ АДСИЦ</v>
      </c>
      <c r="B128" s="81" t="str">
        <f t="shared" si="13"/>
        <v>204909069</v>
      </c>
      <c r="C128" s="319">
        <f t="shared" si="14"/>
        <v>44651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52</v>
      </c>
    </row>
    <row r="129" spans="1:8" ht="15.75">
      <c r="A129" s="81" t="str">
        <f t="shared" si="12"/>
        <v>БЪЛГАРСКИ ФОНД ЗА ВЗЕМАНИЯ АДСИЦ</v>
      </c>
      <c r="B129" s="81" t="str">
        <f t="shared" si="13"/>
        <v>204909069</v>
      </c>
      <c r="C129" s="319">
        <f t="shared" si="14"/>
        <v>44651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0</v>
      </c>
    </row>
    <row r="130" spans="1:8" ht="15.75">
      <c r="A130" s="81" t="str">
        <f t="shared" si="12"/>
        <v>БЪЛГАРСКИ ФОНД ЗА ВЗЕМАНИЯ АДСИЦ</v>
      </c>
      <c r="B130" s="81" t="str">
        <f t="shared" si="13"/>
        <v>204909069</v>
      </c>
      <c r="C130" s="319">
        <f t="shared" si="14"/>
        <v>44651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20</v>
      </c>
    </row>
    <row r="131" spans="1:8" ht="15.75">
      <c r="A131" s="81" t="str">
        <f t="shared" si="12"/>
        <v>БЪЛГАРСКИ ФОНД ЗА ВЗЕМАНИЯ АДСИЦ</v>
      </c>
      <c r="B131" s="81" t="str">
        <f t="shared" si="13"/>
        <v>204909069</v>
      </c>
      <c r="C131" s="319">
        <f t="shared" si="14"/>
        <v>44651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1</v>
      </c>
    </row>
    <row r="132" spans="1:8" ht="15.75">
      <c r="A132" s="81" t="str">
        <f t="shared" si="12"/>
        <v>БЪЛГАРСКИ ФОНД ЗА ВЗЕМАНИЯ АДСИЦ</v>
      </c>
      <c r="B132" s="81" t="str">
        <f t="shared" si="13"/>
        <v>204909069</v>
      </c>
      <c r="C132" s="319">
        <f t="shared" si="14"/>
        <v>44651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БЪЛГАРСКИ ФОНД ЗА ВЗЕМАНИЯ АДСИЦ</v>
      </c>
      <c r="B133" s="81" t="str">
        <f t="shared" si="13"/>
        <v>204909069</v>
      </c>
      <c r="C133" s="319">
        <f t="shared" si="14"/>
        <v>44651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БЪЛГАРСКИ ФОНД ЗА ВЗЕМАНИЯ АДСИЦ</v>
      </c>
      <c r="B134" s="81" t="str">
        <f t="shared" si="13"/>
        <v>204909069</v>
      </c>
      <c r="C134" s="319">
        <f t="shared" si="14"/>
        <v>44651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0</v>
      </c>
    </row>
    <row r="135" spans="1:8" ht="15.75">
      <c r="A135" s="81" t="str">
        <f t="shared" si="12"/>
        <v>БЪЛГАРСКИ ФОНД ЗА ВЗЕМАНИЯ АДСИЦ</v>
      </c>
      <c r="B135" s="81" t="str">
        <f t="shared" si="13"/>
        <v>204909069</v>
      </c>
      <c r="C135" s="319">
        <f t="shared" si="14"/>
        <v>44651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БЪЛГАРСКИ ФОНД ЗА ВЗЕМАНИЯ АДСИЦ</v>
      </c>
      <c r="B136" s="81" t="str">
        <f t="shared" si="13"/>
        <v>204909069</v>
      </c>
      <c r="C136" s="319">
        <f t="shared" si="14"/>
        <v>44651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БЪЛГАРСКИ ФОНД ЗА ВЗЕМАНИЯ АДСИЦ</v>
      </c>
      <c r="B137" s="81" t="str">
        <f t="shared" si="13"/>
        <v>204909069</v>
      </c>
      <c r="C137" s="319">
        <f t="shared" si="14"/>
        <v>44651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73</v>
      </c>
    </row>
    <row r="138" spans="1:8" ht="15.75">
      <c r="A138" s="81" t="str">
        <f t="shared" si="12"/>
        <v>БЪЛГАРСКИ ФОНД ЗА ВЗЕМАНИЯ АДСИЦ</v>
      </c>
      <c r="B138" s="81" t="str">
        <f t="shared" si="13"/>
        <v>204909069</v>
      </c>
      <c r="C138" s="319">
        <f t="shared" si="14"/>
        <v>44651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207</v>
      </c>
    </row>
    <row r="139" spans="1:8" ht="15.75">
      <c r="A139" s="81" t="str">
        <f t="shared" si="12"/>
        <v>БЪЛГАРСКИ ФОНД ЗА ВЗЕМАНИЯ АДСИЦ</v>
      </c>
      <c r="B139" s="81" t="str">
        <f t="shared" si="13"/>
        <v>204909069</v>
      </c>
      <c r="C139" s="319">
        <f t="shared" si="14"/>
        <v>44651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БЪЛГАРСКИ ФОНД ЗА ВЗЕМАНИЯ АДСИЦ</v>
      </c>
      <c r="B140" s="81" t="str">
        <f t="shared" si="13"/>
        <v>204909069</v>
      </c>
      <c r="C140" s="319">
        <f t="shared" si="14"/>
        <v>44651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БЪЛГАРСКИ ФОНД ЗА ВЗЕМАНИЯ АДСИЦ</v>
      </c>
      <c r="B141" s="81" t="str">
        <f t="shared" si="13"/>
        <v>204909069</v>
      </c>
      <c r="C141" s="319">
        <f t="shared" si="14"/>
        <v>44651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1</v>
      </c>
    </row>
    <row r="142" spans="1:8" ht="15.75">
      <c r="A142" s="81" t="str">
        <f t="shared" si="12"/>
        <v>БЪЛГАРСКИ ФОНД ЗА ВЗЕМАНИЯ АДСИЦ</v>
      </c>
      <c r="B142" s="81" t="str">
        <f t="shared" si="13"/>
        <v>204909069</v>
      </c>
      <c r="C142" s="319">
        <f t="shared" si="14"/>
        <v>44651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208</v>
      </c>
    </row>
    <row r="143" spans="1:8" ht="15.75">
      <c r="A143" s="81" t="str">
        <f t="shared" si="12"/>
        <v>БЪЛГАРСКИ ФОНД ЗА ВЗЕМАНИЯ АДСИЦ</v>
      </c>
      <c r="B143" s="81" t="str">
        <f t="shared" si="13"/>
        <v>204909069</v>
      </c>
      <c r="C143" s="319">
        <f t="shared" si="14"/>
        <v>44651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281</v>
      </c>
    </row>
    <row r="144" spans="1:8" ht="15.75">
      <c r="A144" s="81" t="str">
        <f t="shared" si="12"/>
        <v>БЪЛГАРСКИ ФОНД ЗА ВЗЕМАНИЯ АДСИЦ</v>
      </c>
      <c r="B144" s="81" t="str">
        <f t="shared" si="13"/>
        <v>204909069</v>
      </c>
      <c r="C144" s="319">
        <f t="shared" si="14"/>
        <v>44651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170</v>
      </c>
    </row>
    <row r="145" spans="1:8" ht="15.75">
      <c r="A145" s="81" t="str">
        <f t="shared" si="12"/>
        <v>БЪЛГАРСКИ ФОНД ЗА ВЗЕМАНИЯ АДСИЦ</v>
      </c>
      <c r="B145" s="81" t="str">
        <f t="shared" si="13"/>
        <v>204909069</v>
      </c>
      <c r="C145" s="319">
        <f t="shared" si="14"/>
        <v>44651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БЪЛГАРСКИ ФОНД ЗА ВЗЕМАНИЯ АДСИЦ</v>
      </c>
      <c r="B146" s="81" t="str">
        <f t="shared" si="13"/>
        <v>204909069</v>
      </c>
      <c r="C146" s="319">
        <f t="shared" si="14"/>
        <v>44651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БЪЛГАРСКИ ФОНД ЗА ВЗЕМАНИЯ АДСИЦ</v>
      </c>
      <c r="B147" s="81" t="str">
        <f t="shared" si="13"/>
        <v>204909069</v>
      </c>
      <c r="C147" s="319">
        <f t="shared" si="14"/>
        <v>44651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281</v>
      </c>
    </row>
    <row r="148" spans="1:8" ht="15.75">
      <c r="A148" s="81" t="str">
        <f t="shared" si="12"/>
        <v>БЪЛГАРСКИ ФОНД ЗА ВЗЕМАНИЯ АДСИЦ</v>
      </c>
      <c r="B148" s="81" t="str">
        <f t="shared" si="13"/>
        <v>204909069</v>
      </c>
      <c r="C148" s="319">
        <f t="shared" si="14"/>
        <v>44651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170</v>
      </c>
    </row>
    <row r="149" spans="1:8" ht="15.75">
      <c r="A149" s="81" t="str">
        <f t="shared" si="12"/>
        <v>БЪЛГАРСКИ ФОНД ЗА ВЗЕМАНИЯ АДСИЦ</v>
      </c>
      <c r="B149" s="81" t="str">
        <f t="shared" si="13"/>
        <v>204909069</v>
      </c>
      <c r="C149" s="319">
        <f t="shared" si="14"/>
        <v>44651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БЪЛГАРСКИ ФОНД ЗА ВЗЕМАНИЯ АДСИЦ</v>
      </c>
      <c r="B150" s="81" t="str">
        <f t="shared" si="13"/>
        <v>204909069</v>
      </c>
      <c r="C150" s="319">
        <f t="shared" si="14"/>
        <v>44651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БЪЛГАРСКИ ФОНД ЗА ВЗЕМАНИЯ АДСИЦ</v>
      </c>
      <c r="B151" s="81" t="str">
        <f t="shared" si="13"/>
        <v>204909069</v>
      </c>
      <c r="C151" s="319">
        <f t="shared" si="14"/>
        <v>44651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БЪЛГАРСКИ ФОНД ЗА ВЗЕМАНИЯ АДСИЦ</v>
      </c>
      <c r="B152" s="81" t="str">
        <f t="shared" si="13"/>
        <v>204909069</v>
      </c>
      <c r="C152" s="319">
        <f t="shared" si="14"/>
        <v>44651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БЪЛГАРСКИ ФОНД ЗА ВЗЕМАНИЯ АДСИЦ</v>
      </c>
      <c r="B153" s="81" t="str">
        <f t="shared" si="13"/>
        <v>204909069</v>
      </c>
      <c r="C153" s="319">
        <f t="shared" si="14"/>
        <v>44651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170</v>
      </c>
    </row>
    <row r="154" spans="1:8" ht="15.75">
      <c r="A154" s="81" t="str">
        <f t="shared" si="12"/>
        <v>БЪЛГАРСКИ ФОНД ЗА ВЗЕМАНИЯ АДСИЦ</v>
      </c>
      <c r="B154" s="81" t="str">
        <f t="shared" si="13"/>
        <v>204909069</v>
      </c>
      <c r="C154" s="319">
        <f t="shared" si="14"/>
        <v>44651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БЪЛГАРСКИ ФОНД ЗА ВЗЕМАНИЯ АДСИЦ</v>
      </c>
      <c r="B155" s="81" t="str">
        <f t="shared" si="13"/>
        <v>204909069</v>
      </c>
      <c r="C155" s="319">
        <f t="shared" si="14"/>
        <v>44651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170</v>
      </c>
    </row>
    <row r="156" spans="1:8" ht="15.75">
      <c r="A156" s="81" t="str">
        <f t="shared" si="12"/>
        <v>БЪЛГАРСКИ ФОНД ЗА ВЗЕМАНИЯ АДСИЦ</v>
      </c>
      <c r="B156" s="81" t="str">
        <f t="shared" si="13"/>
        <v>204909069</v>
      </c>
      <c r="C156" s="319">
        <f t="shared" si="14"/>
        <v>44651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451</v>
      </c>
    </row>
    <row r="157" spans="1:8" ht="15.75">
      <c r="A157" s="81" t="str">
        <f t="shared" si="12"/>
        <v>БЪЛГАРСКИ ФОНД ЗА ВЗЕМАНИЯ АДСИЦ</v>
      </c>
      <c r="B157" s="81" t="str">
        <f t="shared" si="13"/>
        <v>204909069</v>
      </c>
      <c r="C157" s="319">
        <f t="shared" si="14"/>
        <v>44651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БЪЛГАРСКИ ФОНД ЗА ВЗЕМАНИЯ АДСИЦ</v>
      </c>
      <c r="B158" s="81" t="str">
        <f t="shared" si="13"/>
        <v>204909069</v>
      </c>
      <c r="C158" s="319">
        <f t="shared" si="14"/>
        <v>44651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БЪЛГАРСКИ ФОНД ЗА ВЗЕМАНИЯ АДСИЦ</v>
      </c>
      <c r="B159" s="81" t="str">
        <f aca="true" t="shared" si="16" ref="B159:B179">pdeBulstat</f>
        <v>204909069</v>
      </c>
      <c r="C159" s="319">
        <f aca="true" t="shared" si="17" ref="C159:C179">endDate</f>
        <v>44651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0</v>
      </c>
    </row>
    <row r="160" spans="1:8" ht="15.75">
      <c r="A160" s="81" t="str">
        <f t="shared" si="15"/>
        <v>БЪЛГАРСКИ ФОНД ЗА ВЗЕМАНИЯ АДСИЦ</v>
      </c>
      <c r="B160" s="81" t="str">
        <f t="shared" si="16"/>
        <v>204909069</v>
      </c>
      <c r="C160" s="319">
        <f t="shared" si="17"/>
        <v>44651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0</v>
      </c>
    </row>
    <row r="161" spans="1:8" ht="15.75">
      <c r="A161" s="81" t="str">
        <f t="shared" si="15"/>
        <v>БЪЛГАРСКИ ФОНД ЗА ВЗЕМАНИЯ АДСИЦ</v>
      </c>
      <c r="B161" s="81" t="str">
        <f t="shared" si="16"/>
        <v>204909069</v>
      </c>
      <c r="C161" s="319">
        <f t="shared" si="17"/>
        <v>44651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0</v>
      </c>
    </row>
    <row r="162" spans="1:8" ht="15.75">
      <c r="A162" s="81" t="str">
        <f t="shared" si="15"/>
        <v>БЪЛГАРСКИ ФОНД ЗА ВЗЕМАНИЯ АДСИЦ</v>
      </c>
      <c r="B162" s="81" t="str">
        <f t="shared" si="16"/>
        <v>204909069</v>
      </c>
      <c r="C162" s="319">
        <f t="shared" si="17"/>
        <v>44651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БЪЛГАРСКИ ФОНД ЗА ВЗЕМАНИЯ АДСИЦ</v>
      </c>
      <c r="B163" s="81" t="str">
        <f t="shared" si="16"/>
        <v>204909069</v>
      </c>
      <c r="C163" s="319">
        <f t="shared" si="17"/>
        <v>44651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БЪЛГАРСКИ ФОНД ЗА ВЗЕМАНИЯ АДСИЦ</v>
      </c>
      <c r="B164" s="81" t="str">
        <f t="shared" si="16"/>
        <v>204909069</v>
      </c>
      <c r="C164" s="319">
        <f t="shared" si="17"/>
        <v>44651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282</v>
      </c>
    </row>
    <row r="165" spans="1:8" ht="15.75">
      <c r="A165" s="81" t="str">
        <f t="shared" si="15"/>
        <v>БЪЛГАРСКИ ФОНД ЗА ВЗЕМАНИЯ АДСИЦ</v>
      </c>
      <c r="B165" s="81" t="str">
        <f t="shared" si="16"/>
        <v>204909069</v>
      </c>
      <c r="C165" s="319">
        <f t="shared" si="17"/>
        <v>44651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БЪЛГАРСКИ ФОНД ЗА ВЗЕМАНИЯ АДСИЦ</v>
      </c>
      <c r="B166" s="81" t="str">
        <f t="shared" si="16"/>
        <v>204909069</v>
      </c>
      <c r="C166" s="319">
        <f t="shared" si="17"/>
        <v>44651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БЪЛГАРСКИ ФОНД ЗА ВЗЕМАНИЯ АДСИЦ</v>
      </c>
      <c r="B167" s="81" t="str">
        <f t="shared" si="16"/>
        <v>204909069</v>
      </c>
      <c r="C167" s="319">
        <f t="shared" si="17"/>
        <v>44651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БЪЛГАРСКИ ФОНД ЗА ВЗЕМАНИЯ АДСИЦ</v>
      </c>
      <c r="B168" s="81" t="str">
        <f t="shared" si="16"/>
        <v>204909069</v>
      </c>
      <c r="C168" s="319">
        <f t="shared" si="17"/>
        <v>44651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169</v>
      </c>
    </row>
    <row r="169" spans="1:8" ht="15.75">
      <c r="A169" s="81" t="str">
        <f t="shared" si="15"/>
        <v>БЪЛГАРСКИ ФОНД ЗА ВЗЕМАНИЯ АДСИЦ</v>
      </c>
      <c r="B169" s="81" t="str">
        <f t="shared" si="16"/>
        <v>204909069</v>
      </c>
      <c r="C169" s="319">
        <f t="shared" si="17"/>
        <v>44651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451</v>
      </c>
    </row>
    <row r="170" spans="1:8" ht="15.75">
      <c r="A170" s="81" t="str">
        <f t="shared" si="15"/>
        <v>БЪЛГАРСКИ ФОНД ЗА ВЗЕМАНИЯ АДСИЦ</v>
      </c>
      <c r="B170" s="81" t="str">
        <f t="shared" si="16"/>
        <v>204909069</v>
      </c>
      <c r="C170" s="319">
        <f t="shared" si="17"/>
        <v>44651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451</v>
      </c>
    </row>
    <row r="171" spans="1:8" ht="15.75">
      <c r="A171" s="81" t="str">
        <f t="shared" si="15"/>
        <v>БЪЛГАРСКИ ФОНД ЗА ВЗЕМАНИЯ АДСИЦ</v>
      </c>
      <c r="B171" s="81" t="str">
        <f t="shared" si="16"/>
        <v>204909069</v>
      </c>
      <c r="C171" s="319">
        <f t="shared" si="17"/>
        <v>44651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БЪЛГАРСКИ ФОНД ЗА ВЗЕМАНИЯ АДСИЦ</v>
      </c>
      <c r="B172" s="81" t="str">
        <f t="shared" si="16"/>
        <v>204909069</v>
      </c>
      <c r="C172" s="319">
        <f t="shared" si="17"/>
        <v>44651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БЪЛГАРСКИ ФОНД ЗА ВЗЕМАНИЯ АДСИЦ</v>
      </c>
      <c r="B173" s="81" t="str">
        <f t="shared" si="16"/>
        <v>204909069</v>
      </c>
      <c r="C173" s="319">
        <f t="shared" si="17"/>
        <v>44651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БЪЛГАРСКИ ФОНД ЗА ВЗЕМАНИЯ АДСИЦ</v>
      </c>
      <c r="B174" s="81" t="str">
        <f t="shared" si="16"/>
        <v>204909069</v>
      </c>
      <c r="C174" s="319">
        <f t="shared" si="17"/>
        <v>44651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451</v>
      </c>
    </row>
    <row r="175" spans="1:8" ht="15.75">
      <c r="A175" s="81" t="str">
        <f t="shared" si="15"/>
        <v>БЪЛГАРСКИ ФОНД ЗА ВЗЕМАНИЯ АДСИЦ</v>
      </c>
      <c r="B175" s="81" t="str">
        <f t="shared" si="16"/>
        <v>204909069</v>
      </c>
      <c r="C175" s="319">
        <f t="shared" si="17"/>
        <v>44651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БЪЛГАРСКИ ФОНД ЗА ВЗЕМАНИЯ АДСИЦ</v>
      </c>
      <c r="B176" s="81" t="str">
        <f t="shared" si="16"/>
        <v>204909069</v>
      </c>
      <c r="C176" s="319">
        <f t="shared" si="17"/>
        <v>44651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БЪЛГАРСКИ ФОНД ЗА ВЗЕМАНИЯ АДСИЦ</v>
      </c>
      <c r="B177" s="81" t="str">
        <f t="shared" si="16"/>
        <v>204909069</v>
      </c>
      <c r="C177" s="319">
        <f t="shared" si="17"/>
        <v>44651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БЪЛГАРСКИ ФОНД ЗА ВЗЕМАНИЯ АДСИЦ</v>
      </c>
      <c r="B178" s="81" t="str">
        <f t="shared" si="16"/>
        <v>204909069</v>
      </c>
      <c r="C178" s="319">
        <f t="shared" si="17"/>
        <v>44651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БЪЛГАРСКИ ФОНД ЗА ВЗЕМАНИЯ АДСИЦ</v>
      </c>
      <c r="B179" s="81" t="str">
        <f t="shared" si="16"/>
        <v>204909069</v>
      </c>
      <c r="C179" s="319">
        <f t="shared" si="17"/>
        <v>44651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451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БЪЛГАРСКИ ФОНД ЗА ВЗЕМАНИЯ АДСИЦ</v>
      </c>
      <c r="B181" s="81" t="str">
        <f aca="true" t="shared" si="19" ref="B181:B216">pdeBulstat</f>
        <v>204909069</v>
      </c>
      <c r="C181" s="319">
        <f aca="true" t="shared" si="20" ref="C181:C216">endDate</f>
        <v>44651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0</v>
      </c>
    </row>
    <row r="182" spans="1:8" ht="15.75">
      <c r="A182" s="81" t="str">
        <f t="shared" si="18"/>
        <v>БЪЛГАРСКИ ФОНД ЗА ВЗЕМАНИЯ АДСИЦ</v>
      </c>
      <c r="B182" s="81" t="str">
        <f t="shared" si="19"/>
        <v>204909069</v>
      </c>
      <c r="C182" s="319">
        <f t="shared" si="20"/>
        <v>44651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-14</v>
      </c>
    </row>
    <row r="183" spans="1:8" ht="15.75">
      <c r="A183" s="81" t="str">
        <f t="shared" si="18"/>
        <v>БЪЛГАРСКИ ФОНД ЗА ВЗЕМАНИЯ АДСИЦ</v>
      </c>
      <c r="B183" s="81" t="str">
        <f t="shared" si="19"/>
        <v>204909069</v>
      </c>
      <c r="C183" s="319">
        <f t="shared" si="20"/>
        <v>44651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БЪЛГАРСКИ ФОНД ЗА ВЗЕМАНИЯ АДСИЦ</v>
      </c>
      <c r="B184" s="81" t="str">
        <f t="shared" si="19"/>
        <v>204909069</v>
      </c>
      <c r="C184" s="319">
        <f t="shared" si="20"/>
        <v>44651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-32</v>
      </c>
    </row>
    <row r="185" spans="1:8" ht="15.75">
      <c r="A185" s="81" t="str">
        <f t="shared" si="18"/>
        <v>БЪЛГАРСКИ ФОНД ЗА ВЗЕМАНИЯ АДСИЦ</v>
      </c>
      <c r="B185" s="81" t="str">
        <f t="shared" si="19"/>
        <v>204909069</v>
      </c>
      <c r="C185" s="319">
        <f t="shared" si="20"/>
        <v>44651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0</v>
      </c>
    </row>
    <row r="186" spans="1:8" ht="15.75">
      <c r="A186" s="81" t="str">
        <f t="shared" si="18"/>
        <v>БЪЛГАРСКИ ФОНД ЗА ВЗЕМАНИЯ АДСИЦ</v>
      </c>
      <c r="B186" s="81" t="str">
        <f t="shared" si="19"/>
        <v>204909069</v>
      </c>
      <c r="C186" s="319">
        <f t="shared" si="20"/>
        <v>44651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БЪЛГАРСКИ ФОНД ЗА ВЗЕМАНИЯ АДСИЦ</v>
      </c>
      <c r="B187" s="81" t="str">
        <f t="shared" si="19"/>
        <v>204909069</v>
      </c>
      <c r="C187" s="319">
        <f t="shared" si="20"/>
        <v>44651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БЪЛГАРСКИ ФОНД ЗА ВЗЕМАНИЯ АДСИЦ</v>
      </c>
      <c r="B188" s="81" t="str">
        <f t="shared" si="19"/>
        <v>204909069</v>
      </c>
      <c r="C188" s="319">
        <f t="shared" si="20"/>
        <v>44651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БЪЛГАРСКИ ФОНД ЗА ВЗЕМАНИЯ АДСИЦ</v>
      </c>
      <c r="B189" s="81" t="str">
        <f t="shared" si="19"/>
        <v>204909069</v>
      </c>
      <c r="C189" s="319">
        <f t="shared" si="20"/>
        <v>44651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БЪЛГАРСКИ ФОНД ЗА ВЗЕМАНИЯ АДСИЦ</v>
      </c>
      <c r="B190" s="81" t="str">
        <f t="shared" si="19"/>
        <v>204909069</v>
      </c>
      <c r="C190" s="319">
        <f t="shared" si="20"/>
        <v>44651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571</v>
      </c>
    </row>
    <row r="191" spans="1:8" ht="15.75">
      <c r="A191" s="81" t="str">
        <f t="shared" si="18"/>
        <v>БЪЛГАРСКИ ФОНД ЗА ВЗЕМАНИЯ АДСИЦ</v>
      </c>
      <c r="B191" s="81" t="str">
        <f t="shared" si="19"/>
        <v>204909069</v>
      </c>
      <c r="C191" s="319">
        <f t="shared" si="20"/>
        <v>44651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525</v>
      </c>
    </row>
    <row r="192" spans="1:8" ht="15.75">
      <c r="A192" s="81" t="str">
        <f t="shared" si="18"/>
        <v>БЪЛГАРСКИ ФОНД ЗА ВЗЕМАНИЯ АДСИЦ</v>
      </c>
      <c r="B192" s="81" t="str">
        <f t="shared" si="19"/>
        <v>204909069</v>
      </c>
      <c r="C192" s="319">
        <f t="shared" si="20"/>
        <v>44651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0</v>
      </c>
    </row>
    <row r="193" spans="1:8" ht="15.75">
      <c r="A193" s="81" t="str">
        <f t="shared" si="18"/>
        <v>БЪЛГАРСКИ ФОНД ЗА ВЗЕМАНИЯ АДСИЦ</v>
      </c>
      <c r="B193" s="81" t="str">
        <f t="shared" si="19"/>
        <v>204909069</v>
      </c>
      <c r="C193" s="319">
        <f t="shared" si="20"/>
        <v>44651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БЪЛГАРСКИ ФОНД ЗА ВЗЕМАНИЯ АДСИЦ</v>
      </c>
      <c r="B194" s="81" t="str">
        <f t="shared" si="19"/>
        <v>204909069</v>
      </c>
      <c r="C194" s="319">
        <f t="shared" si="20"/>
        <v>44651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БЪЛГАРСКИ ФОНД ЗА ВЗЕМАНИЯ АДСИЦ</v>
      </c>
      <c r="B195" s="81" t="str">
        <f t="shared" si="19"/>
        <v>204909069</v>
      </c>
      <c r="C195" s="319">
        <f t="shared" si="20"/>
        <v>44651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БЪЛГАРСКИ ФОНД ЗА ВЗЕМАНИЯ АДСИЦ</v>
      </c>
      <c r="B196" s="81" t="str">
        <f t="shared" si="19"/>
        <v>204909069</v>
      </c>
      <c r="C196" s="319">
        <f t="shared" si="20"/>
        <v>44651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БЪЛГАРСКИ ФОНД ЗА ВЗЕМАНИЯ АДСИЦ</v>
      </c>
      <c r="B197" s="81" t="str">
        <f t="shared" si="19"/>
        <v>204909069</v>
      </c>
      <c r="C197" s="319">
        <f t="shared" si="20"/>
        <v>44651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БЪЛГАРСКИ ФОНД ЗА ВЗЕМАНИЯ АДСИЦ</v>
      </c>
      <c r="B198" s="81" t="str">
        <f t="shared" si="19"/>
        <v>204909069</v>
      </c>
      <c r="C198" s="319">
        <f t="shared" si="20"/>
        <v>44651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БЪЛГАРСКИ ФОНД ЗА ВЗЕМАНИЯ АДСИЦ</v>
      </c>
      <c r="B199" s="81" t="str">
        <f t="shared" si="19"/>
        <v>204909069</v>
      </c>
      <c r="C199" s="319">
        <f t="shared" si="20"/>
        <v>44651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БЪЛГАРСКИ ФОНД ЗА ВЗЕМАНИЯ АДСИЦ</v>
      </c>
      <c r="B200" s="81" t="str">
        <f t="shared" si="19"/>
        <v>204909069</v>
      </c>
      <c r="C200" s="319">
        <f t="shared" si="20"/>
        <v>44651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БЪЛГАРСКИ ФОНД ЗА ВЗЕМАНИЯ АДСИЦ</v>
      </c>
      <c r="B201" s="81" t="str">
        <f t="shared" si="19"/>
        <v>204909069</v>
      </c>
      <c r="C201" s="319">
        <f t="shared" si="20"/>
        <v>44651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БЪЛГАРСКИ ФОНД ЗА ВЗЕМАНИЯ АДСИЦ</v>
      </c>
      <c r="B202" s="81" t="str">
        <f t="shared" si="19"/>
        <v>204909069</v>
      </c>
      <c r="C202" s="319">
        <f t="shared" si="20"/>
        <v>44651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0</v>
      </c>
    </row>
    <row r="203" spans="1:8" ht="15.75">
      <c r="A203" s="81" t="str">
        <f t="shared" si="18"/>
        <v>БЪЛГАРСКИ ФОНД ЗА ВЗЕМАНИЯ АДСИЦ</v>
      </c>
      <c r="B203" s="81" t="str">
        <f t="shared" si="19"/>
        <v>204909069</v>
      </c>
      <c r="C203" s="319">
        <f t="shared" si="20"/>
        <v>44651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БЪЛГАРСКИ ФОНД ЗА ВЗЕМАНИЯ АДСИЦ</v>
      </c>
      <c r="B204" s="81" t="str">
        <f t="shared" si="19"/>
        <v>204909069</v>
      </c>
      <c r="C204" s="319">
        <f t="shared" si="20"/>
        <v>44651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БЪЛГАРСКИ ФОНД ЗА ВЗЕМАНИЯ АДСИЦ</v>
      </c>
      <c r="B205" s="81" t="str">
        <f t="shared" si="19"/>
        <v>204909069</v>
      </c>
      <c r="C205" s="319">
        <f t="shared" si="20"/>
        <v>44651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.75">
      <c r="A206" s="81" t="str">
        <f t="shared" si="18"/>
        <v>БЪЛГАРСКИ ФОНД ЗА ВЗЕМАНИЯ АДСИЦ</v>
      </c>
      <c r="B206" s="81" t="str">
        <f t="shared" si="19"/>
        <v>204909069</v>
      </c>
      <c r="C206" s="319">
        <f t="shared" si="20"/>
        <v>44651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0</v>
      </c>
    </row>
    <row r="207" spans="1:8" ht="15.75">
      <c r="A207" s="81" t="str">
        <f t="shared" si="18"/>
        <v>БЪЛГАРСКИ ФОНД ЗА ВЗЕМАНИЯ АДСИЦ</v>
      </c>
      <c r="B207" s="81" t="str">
        <f t="shared" si="19"/>
        <v>204909069</v>
      </c>
      <c r="C207" s="319">
        <f t="shared" si="20"/>
        <v>44651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БЪЛГАРСКИ ФОНД ЗА ВЗЕМАНИЯ АДСИЦ</v>
      </c>
      <c r="B208" s="81" t="str">
        <f t="shared" si="19"/>
        <v>204909069</v>
      </c>
      <c r="C208" s="319">
        <f t="shared" si="20"/>
        <v>44651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0</v>
      </c>
    </row>
    <row r="209" spans="1:8" ht="15.75">
      <c r="A209" s="81" t="str">
        <f t="shared" si="18"/>
        <v>БЪЛГАРСКИ ФОНД ЗА ВЗЕМАНИЯ АДСИЦ</v>
      </c>
      <c r="B209" s="81" t="str">
        <f t="shared" si="19"/>
        <v>204909069</v>
      </c>
      <c r="C209" s="319">
        <f t="shared" si="20"/>
        <v>44651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-17</v>
      </c>
    </row>
    <row r="210" spans="1:8" ht="15.75">
      <c r="A210" s="81" t="str">
        <f t="shared" si="18"/>
        <v>БЪЛГАРСКИ ФОНД ЗА ВЗЕМАНИЯ АДСИЦ</v>
      </c>
      <c r="B210" s="81" t="str">
        <f t="shared" si="19"/>
        <v>204909069</v>
      </c>
      <c r="C210" s="319">
        <f t="shared" si="20"/>
        <v>44651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.75">
      <c r="A211" s="81" t="str">
        <f t="shared" si="18"/>
        <v>БЪЛГАРСКИ ФОНД ЗА ВЗЕМАНИЯ АДСИЦ</v>
      </c>
      <c r="B211" s="81" t="str">
        <f t="shared" si="19"/>
        <v>204909069</v>
      </c>
      <c r="C211" s="319">
        <f t="shared" si="20"/>
        <v>44651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-17</v>
      </c>
    </row>
    <row r="212" spans="1:8" ht="15.75">
      <c r="A212" s="81" t="str">
        <f t="shared" si="18"/>
        <v>БЪЛГАРСКИ ФОНД ЗА ВЗЕМАНИЯ АДСИЦ</v>
      </c>
      <c r="B212" s="81" t="str">
        <f t="shared" si="19"/>
        <v>204909069</v>
      </c>
      <c r="C212" s="319">
        <f t="shared" si="20"/>
        <v>44651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508</v>
      </c>
    </row>
    <row r="213" spans="1:8" ht="15.75">
      <c r="A213" s="81" t="str">
        <f t="shared" si="18"/>
        <v>БЪЛГАРСКИ ФОНД ЗА ВЗЕМАНИЯ АДСИЦ</v>
      </c>
      <c r="B213" s="81" t="str">
        <f t="shared" si="19"/>
        <v>204909069</v>
      </c>
      <c r="C213" s="319">
        <f t="shared" si="20"/>
        <v>44651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70</v>
      </c>
    </row>
    <row r="214" spans="1:8" ht="15.75">
      <c r="A214" s="81" t="str">
        <f t="shared" si="18"/>
        <v>БЪЛГАРСКИ ФОНД ЗА ВЗЕМАНИЯ АДСИЦ</v>
      </c>
      <c r="B214" s="81" t="str">
        <f t="shared" si="19"/>
        <v>204909069</v>
      </c>
      <c r="C214" s="319">
        <f t="shared" si="20"/>
        <v>44651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578</v>
      </c>
    </row>
    <row r="215" spans="1:8" ht="15.75">
      <c r="A215" s="81" t="str">
        <f t="shared" si="18"/>
        <v>БЪЛГАРСКИ ФОНД ЗА ВЗЕМАНИЯ АДСИЦ</v>
      </c>
      <c r="B215" s="81" t="str">
        <f t="shared" si="19"/>
        <v>204909069</v>
      </c>
      <c r="C215" s="319">
        <f t="shared" si="20"/>
        <v>44651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578</v>
      </c>
    </row>
    <row r="216" spans="1:8" ht="15.75">
      <c r="A216" s="81" t="str">
        <f t="shared" si="18"/>
        <v>БЪЛГАРСКИ ФОНД ЗА ВЗЕМАНИЯ АДСИЦ</v>
      </c>
      <c r="B216" s="81" t="str">
        <f t="shared" si="19"/>
        <v>204909069</v>
      </c>
      <c r="C216" s="319">
        <f t="shared" si="20"/>
        <v>44651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БЪЛГАРСКИ ФОНД ЗА ВЗЕМАНИЯ АДСИЦ</v>
      </c>
      <c r="B218" s="81" t="str">
        <f aca="true" t="shared" si="22" ref="B218:B281">pdeBulstat</f>
        <v>204909069</v>
      </c>
      <c r="C218" s="319">
        <f aca="true" t="shared" si="23" ref="C218:C281">endDate</f>
        <v>44651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1500</v>
      </c>
    </row>
    <row r="219" spans="1:8" ht="15.75">
      <c r="A219" s="81" t="str">
        <f t="shared" si="21"/>
        <v>БЪЛГАРСКИ ФОНД ЗА ВЗЕМАНИЯ АДСИЦ</v>
      </c>
      <c r="B219" s="81" t="str">
        <f t="shared" si="22"/>
        <v>204909069</v>
      </c>
      <c r="C219" s="319">
        <f t="shared" si="23"/>
        <v>44651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БЪЛГАРСКИ ФОНД ЗА ВЗЕМАНИЯ АДСИЦ</v>
      </c>
      <c r="B220" s="81" t="str">
        <f t="shared" si="22"/>
        <v>204909069</v>
      </c>
      <c r="C220" s="319">
        <f t="shared" si="23"/>
        <v>44651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БЪЛГАРСКИ ФОНД ЗА ВЗЕМАНИЯ АДСИЦ</v>
      </c>
      <c r="B221" s="81" t="str">
        <f t="shared" si="22"/>
        <v>204909069</v>
      </c>
      <c r="C221" s="319">
        <f t="shared" si="23"/>
        <v>44651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БЪЛГАРСКИ ФОНД ЗА ВЗЕМАНИЯ АДСИЦ</v>
      </c>
      <c r="B222" s="81" t="str">
        <f t="shared" si="22"/>
        <v>204909069</v>
      </c>
      <c r="C222" s="319">
        <f t="shared" si="23"/>
        <v>44651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1500</v>
      </c>
    </row>
    <row r="223" spans="1:8" ht="15.75">
      <c r="A223" s="81" t="str">
        <f t="shared" si="21"/>
        <v>БЪЛГАРСКИ ФОНД ЗА ВЗЕМАНИЯ АДСИЦ</v>
      </c>
      <c r="B223" s="81" t="str">
        <f t="shared" si="22"/>
        <v>204909069</v>
      </c>
      <c r="C223" s="319">
        <f t="shared" si="23"/>
        <v>44651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БЪЛГАРСКИ ФОНД ЗА ВЗЕМАНИЯ АДСИЦ</v>
      </c>
      <c r="B224" s="81" t="str">
        <f t="shared" si="22"/>
        <v>204909069</v>
      </c>
      <c r="C224" s="319">
        <f t="shared" si="23"/>
        <v>44651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БЪЛГАРСКИ ФОНД ЗА ВЗЕМАНИЯ АДСИЦ</v>
      </c>
      <c r="B225" s="81" t="str">
        <f t="shared" si="22"/>
        <v>204909069</v>
      </c>
      <c r="C225" s="319">
        <f t="shared" si="23"/>
        <v>44651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БЪЛГАРСКИ ФОНД ЗА ВЗЕМАНИЯ АДСИЦ</v>
      </c>
      <c r="B226" s="81" t="str">
        <f t="shared" si="22"/>
        <v>204909069</v>
      </c>
      <c r="C226" s="319">
        <f t="shared" si="23"/>
        <v>44651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БЪЛГАРСКИ ФОНД ЗА ВЗЕМАНИЯ АДСИЦ</v>
      </c>
      <c r="B227" s="81" t="str">
        <f t="shared" si="22"/>
        <v>204909069</v>
      </c>
      <c r="C227" s="319">
        <f t="shared" si="23"/>
        <v>44651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БЪЛГАРСКИ ФОНД ЗА ВЗЕМАНИЯ АДСИЦ</v>
      </c>
      <c r="B228" s="81" t="str">
        <f t="shared" si="22"/>
        <v>204909069</v>
      </c>
      <c r="C228" s="319">
        <f t="shared" si="23"/>
        <v>44651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БЪЛГАРСКИ ФОНД ЗА ВЗЕМАНИЯ АДСИЦ</v>
      </c>
      <c r="B229" s="81" t="str">
        <f t="shared" si="22"/>
        <v>204909069</v>
      </c>
      <c r="C229" s="319">
        <f t="shared" si="23"/>
        <v>44651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БЪЛГАРСКИ ФОНД ЗА ВЗЕМАНИЯ АДСИЦ</v>
      </c>
      <c r="B230" s="81" t="str">
        <f t="shared" si="22"/>
        <v>204909069</v>
      </c>
      <c r="C230" s="319">
        <f t="shared" si="23"/>
        <v>44651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БЪЛГАРСКИ ФОНД ЗА ВЗЕМАНИЯ АДСИЦ</v>
      </c>
      <c r="B231" s="81" t="str">
        <f t="shared" si="22"/>
        <v>204909069</v>
      </c>
      <c r="C231" s="319">
        <f t="shared" si="23"/>
        <v>44651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БЪЛГАРСКИ ФОНД ЗА ВЗЕМАНИЯ АДСИЦ</v>
      </c>
      <c r="B232" s="81" t="str">
        <f t="shared" si="22"/>
        <v>204909069</v>
      </c>
      <c r="C232" s="319">
        <f t="shared" si="23"/>
        <v>44651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БЪЛГАРСКИ ФОНД ЗА ВЗЕМАНИЯ АДСИЦ</v>
      </c>
      <c r="B233" s="81" t="str">
        <f t="shared" si="22"/>
        <v>204909069</v>
      </c>
      <c r="C233" s="319">
        <f t="shared" si="23"/>
        <v>44651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БЪЛГАРСКИ ФОНД ЗА ВЗЕМАНИЯ АДСИЦ</v>
      </c>
      <c r="B234" s="81" t="str">
        <f t="shared" si="22"/>
        <v>204909069</v>
      </c>
      <c r="C234" s="319">
        <f t="shared" si="23"/>
        <v>44651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БЪЛГАРСКИ ФОНД ЗА ВЗЕМАНИЯ АДСИЦ</v>
      </c>
      <c r="B235" s="81" t="str">
        <f t="shared" si="22"/>
        <v>204909069</v>
      </c>
      <c r="C235" s="319">
        <f t="shared" si="23"/>
        <v>44651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БЪЛГАРСКИ ФОНД ЗА ВЗЕМАНИЯ АДСИЦ</v>
      </c>
      <c r="B236" s="81" t="str">
        <f t="shared" si="22"/>
        <v>204909069</v>
      </c>
      <c r="C236" s="319">
        <f t="shared" si="23"/>
        <v>44651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1500</v>
      </c>
    </row>
    <row r="237" spans="1:8" ht="15.75">
      <c r="A237" s="81" t="str">
        <f t="shared" si="21"/>
        <v>БЪЛГАРСКИ ФОНД ЗА ВЗЕМАНИЯ АДСИЦ</v>
      </c>
      <c r="B237" s="81" t="str">
        <f t="shared" si="22"/>
        <v>204909069</v>
      </c>
      <c r="C237" s="319">
        <f t="shared" si="23"/>
        <v>44651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БЪЛГАРСКИ ФОНД ЗА ВЗЕМАНИЯ АДСИЦ</v>
      </c>
      <c r="B238" s="81" t="str">
        <f t="shared" si="22"/>
        <v>204909069</v>
      </c>
      <c r="C238" s="319">
        <f t="shared" si="23"/>
        <v>44651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БЪЛГАРСКИ ФОНД ЗА ВЗЕМАНИЯ АДСИЦ</v>
      </c>
      <c r="B239" s="81" t="str">
        <f t="shared" si="22"/>
        <v>204909069</v>
      </c>
      <c r="C239" s="319">
        <f t="shared" si="23"/>
        <v>44651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1500</v>
      </c>
    </row>
    <row r="240" spans="1:8" ht="15.75">
      <c r="A240" s="81" t="str">
        <f t="shared" si="21"/>
        <v>БЪЛГАРСКИ ФОНД ЗА ВЗЕМАНИЯ АДСИЦ</v>
      </c>
      <c r="B240" s="81" t="str">
        <f t="shared" si="22"/>
        <v>204909069</v>
      </c>
      <c r="C240" s="319">
        <f t="shared" si="23"/>
        <v>44651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.75">
      <c r="A241" s="81" t="str">
        <f t="shared" si="21"/>
        <v>БЪЛГАРСКИ ФОНД ЗА ВЗЕМАНИЯ АДСИЦ</v>
      </c>
      <c r="B241" s="81" t="str">
        <f t="shared" si="22"/>
        <v>204909069</v>
      </c>
      <c r="C241" s="319">
        <f t="shared" si="23"/>
        <v>44651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БЪЛГАРСКИ ФОНД ЗА ВЗЕМАНИЯ АДСИЦ</v>
      </c>
      <c r="B242" s="81" t="str">
        <f t="shared" si="22"/>
        <v>204909069</v>
      </c>
      <c r="C242" s="319">
        <f t="shared" si="23"/>
        <v>44651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БЪЛГАРСКИ ФОНД ЗА ВЗЕМАНИЯ АДСИЦ</v>
      </c>
      <c r="B243" s="81" t="str">
        <f t="shared" si="22"/>
        <v>204909069</v>
      </c>
      <c r="C243" s="319">
        <f t="shared" si="23"/>
        <v>44651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БЪЛГАРСКИ ФОНД ЗА ВЗЕМАНИЯ АДСИЦ</v>
      </c>
      <c r="B244" s="81" t="str">
        <f t="shared" si="22"/>
        <v>204909069</v>
      </c>
      <c r="C244" s="319">
        <f t="shared" si="23"/>
        <v>44651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.75">
      <c r="A245" s="81" t="str">
        <f t="shared" si="21"/>
        <v>БЪЛГАРСКИ ФОНД ЗА ВЗЕМАНИЯ АДСИЦ</v>
      </c>
      <c r="B245" s="81" t="str">
        <f t="shared" si="22"/>
        <v>204909069</v>
      </c>
      <c r="C245" s="319">
        <f t="shared" si="23"/>
        <v>44651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БЪЛГАРСКИ ФОНД ЗА ВЗЕМАНИЯ АДСИЦ</v>
      </c>
      <c r="B246" s="81" t="str">
        <f t="shared" si="22"/>
        <v>204909069</v>
      </c>
      <c r="C246" s="319">
        <f t="shared" si="23"/>
        <v>44651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БЪЛГАРСКИ ФОНД ЗА ВЗЕМАНИЯ АДСИЦ</v>
      </c>
      <c r="B247" s="81" t="str">
        <f t="shared" si="22"/>
        <v>204909069</v>
      </c>
      <c r="C247" s="319">
        <f t="shared" si="23"/>
        <v>44651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БЪЛГАРСКИ ФОНД ЗА ВЗЕМАНИЯ АДСИЦ</v>
      </c>
      <c r="B248" s="81" t="str">
        <f t="shared" si="22"/>
        <v>204909069</v>
      </c>
      <c r="C248" s="319">
        <f t="shared" si="23"/>
        <v>44651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БЪЛГАРСКИ ФОНД ЗА ВЗЕМАНИЯ АДСИЦ</v>
      </c>
      <c r="B249" s="81" t="str">
        <f t="shared" si="22"/>
        <v>204909069</v>
      </c>
      <c r="C249" s="319">
        <f t="shared" si="23"/>
        <v>44651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БЪЛГАРСКИ ФОНД ЗА ВЗЕМАНИЯ АДСИЦ</v>
      </c>
      <c r="B250" s="81" t="str">
        <f t="shared" si="22"/>
        <v>204909069</v>
      </c>
      <c r="C250" s="319">
        <f t="shared" si="23"/>
        <v>44651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БЪЛГАРСКИ ФОНД ЗА ВЗЕМАНИЯ АДСИЦ</v>
      </c>
      <c r="B251" s="81" t="str">
        <f t="shared" si="22"/>
        <v>204909069</v>
      </c>
      <c r="C251" s="319">
        <f t="shared" si="23"/>
        <v>44651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БЪЛГАРСКИ ФОНД ЗА ВЗЕМАНИЯ АДСИЦ</v>
      </c>
      <c r="B252" s="81" t="str">
        <f t="shared" si="22"/>
        <v>204909069</v>
      </c>
      <c r="C252" s="319">
        <f t="shared" si="23"/>
        <v>44651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БЪЛГАРСКИ ФОНД ЗА ВЗЕМАНИЯ АДСИЦ</v>
      </c>
      <c r="B253" s="81" t="str">
        <f t="shared" si="22"/>
        <v>204909069</v>
      </c>
      <c r="C253" s="319">
        <f t="shared" si="23"/>
        <v>44651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БЪЛГАРСКИ ФОНД ЗА ВЗЕМАНИЯ АДСИЦ</v>
      </c>
      <c r="B254" s="81" t="str">
        <f t="shared" si="22"/>
        <v>204909069</v>
      </c>
      <c r="C254" s="319">
        <f t="shared" si="23"/>
        <v>44651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БЪЛГАРСКИ ФОНД ЗА ВЗЕМАНИЯ АДСИЦ</v>
      </c>
      <c r="B255" s="81" t="str">
        <f t="shared" si="22"/>
        <v>204909069</v>
      </c>
      <c r="C255" s="319">
        <f t="shared" si="23"/>
        <v>44651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БЪЛГАРСКИ ФОНД ЗА ВЗЕМАНИЯ АДСИЦ</v>
      </c>
      <c r="B256" s="81" t="str">
        <f t="shared" si="22"/>
        <v>204909069</v>
      </c>
      <c r="C256" s="319">
        <f t="shared" si="23"/>
        <v>44651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БЪЛГАРСКИ ФОНД ЗА ВЗЕМАНИЯ АДСИЦ</v>
      </c>
      <c r="B257" s="81" t="str">
        <f t="shared" si="22"/>
        <v>204909069</v>
      </c>
      <c r="C257" s="319">
        <f t="shared" si="23"/>
        <v>44651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БЪЛГАРСКИ ФОНД ЗА ВЗЕМАНИЯ АДСИЦ</v>
      </c>
      <c r="B258" s="81" t="str">
        <f t="shared" si="22"/>
        <v>204909069</v>
      </c>
      <c r="C258" s="319">
        <f t="shared" si="23"/>
        <v>44651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.75">
      <c r="A259" s="81" t="str">
        <f t="shared" si="21"/>
        <v>БЪЛГАРСКИ ФОНД ЗА ВЗЕМАНИЯ АДСИЦ</v>
      </c>
      <c r="B259" s="81" t="str">
        <f t="shared" si="22"/>
        <v>204909069</v>
      </c>
      <c r="C259" s="319">
        <f t="shared" si="23"/>
        <v>44651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БЪЛГАРСКИ ФОНД ЗА ВЗЕМАНИЯ АДСИЦ</v>
      </c>
      <c r="B260" s="81" t="str">
        <f t="shared" si="22"/>
        <v>204909069</v>
      </c>
      <c r="C260" s="319">
        <f t="shared" si="23"/>
        <v>44651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БЪЛГАРСКИ ФОНД ЗА ВЗЕМАНИЯ АДСИЦ</v>
      </c>
      <c r="B261" s="81" t="str">
        <f t="shared" si="22"/>
        <v>204909069</v>
      </c>
      <c r="C261" s="319">
        <f t="shared" si="23"/>
        <v>44651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.75">
      <c r="A262" s="81" t="str">
        <f t="shared" si="21"/>
        <v>БЪЛГАРСКИ ФОНД ЗА ВЗЕМАНИЯ АДСИЦ</v>
      </c>
      <c r="B262" s="81" t="str">
        <f t="shared" si="22"/>
        <v>204909069</v>
      </c>
      <c r="C262" s="319">
        <f t="shared" si="23"/>
        <v>44651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.75">
      <c r="A263" s="81" t="str">
        <f t="shared" si="21"/>
        <v>БЪЛГАРСКИ ФОНД ЗА ВЗЕМАНИЯ АДСИЦ</v>
      </c>
      <c r="B263" s="81" t="str">
        <f t="shared" si="22"/>
        <v>204909069</v>
      </c>
      <c r="C263" s="319">
        <f t="shared" si="23"/>
        <v>44651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БЪЛГАРСКИ ФОНД ЗА ВЗЕМАНИЯ АДСИЦ</v>
      </c>
      <c r="B264" s="81" t="str">
        <f t="shared" si="22"/>
        <v>204909069</v>
      </c>
      <c r="C264" s="319">
        <f t="shared" si="23"/>
        <v>44651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БЪЛГАРСКИ ФОНД ЗА ВЗЕМАНИЯ АДСИЦ</v>
      </c>
      <c r="B265" s="81" t="str">
        <f t="shared" si="22"/>
        <v>204909069</v>
      </c>
      <c r="C265" s="319">
        <f t="shared" si="23"/>
        <v>44651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БЪЛГАРСКИ ФОНД ЗА ВЗЕМАНИЯ АДСИЦ</v>
      </c>
      <c r="B266" s="81" t="str">
        <f t="shared" si="22"/>
        <v>204909069</v>
      </c>
      <c r="C266" s="319">
        <f t="shared" si="23"/>
        <v>44651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.75">
      <c r="A267" s="81" t="str">
        <f t="shared" si="21"/>
        <v>БЪЛГАРСКИ ФОНД ЗА ВЗЕМАНИЯ АДСИЦ</v>
      </c>
      <c r="B267" s="81" t="str">
        <f t="shared" si="22"/>
        <v>204909069</v>
      </c>
      <c r="C267" s="319">
        <f t="shared" si="23"/>
        <v>44651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БЪЛГАРСКИ ФОНД ЗА ВЗЕМАНИЯ АДСИЦ</v>
      </c>
      <c r="B268" s="81" t="str">
        <f t="shared" si="22"/>
        <v>204909069</v>
      </c>
      <c r="C268" s="319">
        <f t="shared" si="23"/>
        <v>44651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БЪЛГАРСКИ ФОНД ЗА ВЗЕМАНИЯ АДСИЦ</v>
      </c>
      <c r="B269" s="81" t="str">
        <f t="shared" si="22"/>
        <v>204909069</v>
      </c>
      <c r="C269" s="319">
        <f t="shared" si="23"/>
        <v>44651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БЪЛГАРСКИ ФОНД ЗА ВЗЕМАНИЯ АДСИЦ</v>
      </c>
      <c r="B270" s="81" t="str">
        <f t="shared" si="22"/>
        <v>204909069</v>
      </c>
      <c r="C270" s="319">
        <f t="shared" si="23"/>
        <v>44651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БЪЛГАРСКИ ФОНД ЗА ВЗЕМАНИЯ АДСИЦ</v>
      </c>
      <c r="B271" s="81" t="str">
        <f t="shared" si="22"/>
        <v>204909069</v>
      </c>
      <c r="C271" s="319">
        <f t="shared" si="23"/>
        <v>44651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БЪЛГАРСКИ ФОНД ЗА ВЗЕМАНИЯ АДСИЦ</v>
      </c>
      <c r="B272" s="81" t="str">
        <f t="shared" si="22"/>
        <v>204909069</v>
      </c>
      <c r="C272" s="319">
        <f t="shared" si="23"/>
        <v>44651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БЪЛГАРСКИ ФОНД ЗА ВЗЕМАНИЯ АДСИЦ</v>
      </c>
      <c r="B273" s="81" t="str">
        <f t="shared" si="22"/>
        <v>204909069</v>
      </c>
      <c r="C273" s="319">
        <f t="shared" si="23"/>
        <v>44651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БЪЛГАРСКИ ФОНД ЗА ВЗЕМАНИЯ АДСИЦ</v>
      </c>
      <c r="B274" s="81" t="str">
        <f t="shared" si="22"/>
        <v>204909069</v>
      </c>
      <c r="C274" s="319">
        <f t="shared" si="23"/>
        <v>44651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БЪЛГАРСКИ ФОНД ЗА ВЗЕМАНИЯ АДСИЦ</v>
      </c>
      <c r="B275" s="81" t="str">
        <f t="shared" si="22"/>
        <v>204909069</v>
      </c>
      <c r="C275" s="319">
        <f t="shared" si="23"/>
        <v>44651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БЪЛГАРСКИ ФОНД ЗА ВЗЕМАНИЯ АДСИЦ</v>
      </c>
      <c r="B276" s="81" t="str">
        <f t="shared" si="22"/>
        <v>204909069</v>
      </c>
      <c r="C276" s="319">
        <f t="shared" si="23"/>
        <v>44651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БЪЛГАРСКИ ФОНД ЗА ВЗЕМАНИЯ АДСИЦ</v>
      </c>
      <c r="B277" s="81" t="str">
        <f t="shared" si="22"/>
        <v>204909069</v>
      </c>
      <c r="C277" s="319">
        <f t="shared" si="23"/>
        <v>44651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БЪЛГАРСКИ ФОНД ЗА ВЗЕМАНИЯ АДСИЦ</v>
      </c>
      <c r="B278" s="81" t="str">
        <f t="shared" si="22"/>
        <v>204909069</v>
      </c>
      <c r="C278" s="319">
        <f t="shared" si="23"/>
        <v>44651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БЪЛГАРСКИ ФОНД ЗА ВЗЕМАНИЯ АДСИЦ</v>
      </c>
      <c r="B279" s="81" t="str">
        <f t="shared" si="22"/>
        <v>204909069</v>
      </c>
      <c r="C279" s="319">
        <f t="shared" si="23"/>
        <v>44651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БЪЛГАРСКИ ФОНД ЗА ВЗЕМАНИЯ АДСИЦ</v>
      </c>
      <c r="B280" s="81" t="str">
        <f t="shared" si="22"/>
        <v>204909069</v>
      </c>
      <c r="C280" s="319">
        <f t="shared" si="23"/>
        <v>44651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.75">
      <c r="A281" s="81" t="str">
        <f t="shared" si="21"/>
        <v>БЪЛГАРСКИ ФОНД ЗА ВЗЕМАНИЯ АДСИЦ</v>
      </c>
      <c r="B281" s="81" t="str">
        <f t="shared" si="22"/>
        <v>204909069</v>
      </c>
      <c r="C281" s="319">
        <f t="shared" si="23"/>
        <v>44651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БЪЛГАРСКИ ФОНД ЗА ВЗЕМАНИЯ АДСИЦ</v>
      </c>
      <c r="B282" s="81" t="str">
        <f aca="true" t="shared" si="25" ref="B282:B345">pdeBulstat</f>
        <v>204909069</v>
      </c>
      <c r="C282" s="319">
        <f aca="true" t="shared" si="26" ref="C282:C345">endDate</f>
        <v>44651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БЪЛГАРСКИ ФОНД ЗА ВЗЕМАНИЯ АДСИЦ</v>
      </c>
      <c r="B283" s="81" t="str">
        <f t="shared" si="25"/>
        <v>204909069</v>
      </c>
      <c r="C283" s="319">
        <f t="shared" si="26"/>
        <v>44651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.75">
      <c r="A284" s="81" t="str">
        <f t="shared" si="24"/>
        <v>БЪЛГАРСКИ ФОНД ЗА ВЗЕМАНИЯ АДСИЦ</v>
      </c>
      <c r="B284" s="81" t="str">
        <f t="shared" si="25"/>
        <v>204909069</v>
      </c>
      <c r="C284" s="319">
        <f t="shared" si="26"/>
        <v>44651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0</v>
      </c>
    </row>
    <row r="285" spans="1:8" ht="15.75">
      <c r="A285" s="81" t="str">
        <f t="shared" si="24"/>
        <v>БЪЛГАРСКИ ФОНД ЗА ВЗЕМАНИЯ АДСИЦ</v>
      </c>
      <c r="B285" s="81" t="str">
        <f t="shared" si="25"/>
        <v>204909069</v>
      </c>
      <c r="C285" s="319">
        <f t="shared" si="26"/>
        <v>44651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БЪЛГАРСКИ ФОНД ЗА ВЗЕМАНИЯ АДСИЦ</v>
      </c>
      <c r="B286" s="81" t="str">
        <f t="shared" si="25"/>
        <v>204909069</v>
      </c>
      <c r="C286" s="319">
        <f t="shared" si="26"/>
        <v>44651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БЪЛГАРСКИ ФОНД ЗА ВЗЕМАНИЯ АДСИЦ</v>
      </c>
      <c r="B287" s="81" t="str">
        <f t="shared" si="25"/>
        <v>204909069</v>
      </c>
      <c r="C287" s="319">
        <f t="shared" si="26"/>
        <v>44651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БЪЛГАРСКИ ФОНД ЗА ВЗЕМАНИЯ АДСИЦ</v>
      </c>
      <c r="B288" s="81" t="str">
        <f t="shared" si="25"/>
        <v>204909069</v>
      </c>
      <c r="C288" s="319">
        <f t="shared" si="26"/>
        <v>44651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0</v>
      </c>
    </row>
    <row r="289" spans="1:8" ht="15.75">
      <c r="A289" s="81" t="str">
        <f t="shared" si="24"/>
        <v>БЪЛГАРСКИ ФОНД ЗА ВЗЕМАНИЯ АДСИЦ</v>
      </c>
      <c r="B289" s="81" t="str">
        <f t="shared" si="25"/>
        <v>204909069</v>
      </c>
      <c r="C289" s="319">
        <f t="shared" si="26"/>
        <v>44651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БЪЛГАРСКИ ФОНД ЗА ВЗЕМАНИЯ АДСИЦ</v>
      </c>
      <c r="B290" s="81" t="str">
        <f t="shared" si="25"/>
        <v>204909069</v>
      </c>
      <c r="C290" s="319">
        <f t="shared" si="26"/>
        <v>44651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БЪЛГАРСКИ ФОНД ЗА ВЗЕМАНИЯ АДСИЦ</v>
      </c>
      <c r="B291" s="81" t="str">
        <f t="shared" si="25"/>
        <v>204909069</v>
      </c>
      <c r="C291" s="319">
        <f t="shared" si="26"/>
        <v>44651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БЪЛГАРСКИ ФОНД ЗА ВЗЕМАНИЯ АДСИЦ</v>
      </c>
      <c r="B292" s="81" t="str">
        <f t="shared" si="25"/>
        <v>204909069</v>
      </c>
      <c r="C292" s="319">
        <f t="shared" si="26"/>
        <v>44651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БЪЛГАРСКИ ФОНД ЗА ВЗЕМАНИЯ АДСИЦ</v>
      </c>
      <c r="B293" s="81" t="str">
        <f t="shared" si="25"/>
        <v>204909069</v>
      </c>
      <c r="C293" s="319">
        <f t="shared" si="26"/>
        <v>44651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БЪЛГАРСКИ ФОНД ЗА ВЗЕМАНИЯ АДСИЦ</v>
      </c>
      <c r="B294" s="81" t="str">
        <f t="shared" si="25"/>
        <v>204909069</v>
      </c>
      <c r="C294" s="319">
        <f t="shared" si="26"/>
        <v>44651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БЪЛГАРСКИ ФОНД ЗА ВЗЕМАНИЯ АДСИЦ</v>
      </c>
      <c r="B295" s="81" t="str">
        <f t="shared" si="25"/>
        <v>204909069</v>
      </c>
      <c r="C295" s="319">
        <f t="shared" si="26"/>
        <v>44651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БЪЛГАРСКИ ФОНД ЗА ВЗЕМАНИЯ АДСИЦ</v>
      </c>
      <c r="B296" s="81" t="str">
        <f t="shared" si="25"/>
        <v>204909069</v>
      </c>
      <c r="C296" s="319">
        <f t="shared" si="26"/>
        <v>44651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БЪЛГАРСКИ ФОНД ЗА ВЗЕМАНИЯ АДСИЦ</v>
      </c>
      <c r="B297" s="81" t="str">
        <f t="shared" si="25"/>
        <v>204909069</v>
      </c>
      <c r="C297" s="319">
        <f t="shared" si="26"/>
        <v>44651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БЪЛГАРСКИ ФОНД ЗА ВЗЕМАНИЯ АДСИЦ</v>
      </c>
      <c r="B298" s="81" t="str">
        <f t="shared" si="25"/>
        <v>204909069</v>
      </c>
      <c r="C298" s="319">
        <f t="shared" si="26"/>
        <v>44651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БЪЛГАРСКИ ФОНД ЗА ВЗЕМАНИЯ АДСИЦ</v>
      </c>
      <c r="B299" s="81" t="str">
        <f t="shared" si="25"/>
        <v>204909069</v>
      </c>
      <c r="C299" s="319">
        <f t="shared" si="26"/>
        <v>44651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БЪЛГАРСКИ ФОНД ЗА ВЗЕМАНИЯ АДСИЦ</v>
      </c>
      <c r="B300" s="81" t="str">
        <f t="shared" si="25"/>
        <v>204909069</v>
      </c>
      <c r="C300" s="319">
        <f t="shared" si="26"/>
        <v>44651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БЪЛГАРСКИ ФОНД ЗА ВЗЕМАНИЯ АДСИЦ</v>
      </c>
      <c r="B301" s="81" t="str">
        <f t="shared" si="25"/>
        <v>204909069</v>
      </c>
      <c r="C301" s="319">
        <f t="shared" si="26"/>
        <v>44651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БЪЛГАРСКИ ФОНД ЗА ВЗЕМАНИЯ АДСИЦ</v>
      </c>
      <c r="B302" s="81" t="str">
        <f t="shared" si="25"/>
        <v>204909069</v>
      </c>
      <c r="C302" s="319">
        <f t="shared" si="26"/>
        <v>44651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0</v>
      </c>
    </row>
    <row r="303" spans="1:8" ht="15.75">
      <c r="A303" s="81" t="str">
        <f t="shared" si="24"/>
        <v>БЪЛГАРСКИ ФОНД ЗА ВЗЕМАНИЯ АДСИЦ</v>
      </c>
      <c r="B303" s="81" t="str">
        <f t="shared" si="25"/>
        <v>204909069</v>
      </c>
      <c r="C303" s="319">
        <f t="shared" si="26"/>
        <v>44651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БЪЛГАРСКИ ФОНД ЗА ВЗЕМАНИЯ АДСИЦ</v>
      </c>
      <c r="B304" s="81" t="str">
        <f t="shared" si="25"/>
        <v>204909069</v>
      </c>
      <c r="C304" s="319">
        <f t="shared" si="26"/>
        <v>44651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БЪЛГАРСКИ ФОНД ЗА ВЗЕМАНИЯ АДСИЦ</v>
      </c>
      <c r="B305" s="81" t="str">
        <f t="shared" si="25"/>
        <v>204909069</v>
      </c>
      <c r="C305" s="319">
        <f t="shared" si="26"/>
        <v>44651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0</v>
      </c>
    </row>
    <row r="306" spans="1:8" ht="15.75">
      <c r="A306" s="81" t="str">
        <f t="shared" si="24"/>
        <v>БЪЛГАРСКИ ФОНД ЗА ВЗЕМАНИЯ АДСИЦ</v>
      </c>
      <c r="B306" s="81" t="str">
        <f t="shared" si="25"/>
        <v>204909069</v>
      </c>
      <c r="C306" s="319">
        <f t="shared" si="26"/>
        <v>44651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БЪЛГАРСКИ ФОНД ЗА ВЗЕМАНИЯ АДСИЦ</v>
      </c>
      <c r="B307" s="81" t="str">
        <f t="shared" si="25"/>
        <v>204909069</v>
      </c>
      <c r="C307" s="319">
        <f t="shared" si="26"/>
        <v>44651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БЪЛГАРСКИ ФОНД ЗА ВЗЕМАНИЯ АДСИЦ</v>
      </c>
      <c r="B308" s="81" t="str">
        <f t="shared" si="25"/>
        <v>204909069</v>
      </c>
      <c r="C308" s="319">
        <f t="shared" si="26"/>
        <v>44651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БЪЛГАРСКИ ФОНД ЗА ВЗЕМАНИЯ АДСИЦ</v>
      </c>
      <c r="B309" s="81" t="str">
        <f t="shared" si="25"/>
        <v>204909069</v>
      </c>
      <c r="C309" s="319">
        <f t="shared" si="26"/>
        <v>44651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БЪЛГАРСКИ ФОНД ЗА ВЗЕМАНИЯ АДСИЦ</v>
      </c>
      <c r="B310" s="81" t="str">
        <f t="shared" si="25"/>
        <v>204909069</v>
      </c>
      <c r="C310" s="319">
        <f t="shared" si="26"/>
        <v>44651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БЪЛГАРСКИ ФОНД ЗА ВЗЕМАНИЯ АДСИЦ</v>
      </c>
      <c r="B311" s="81" t="str">
        <f t="shared" si="25"/>
        <v>204909069</v>
      </c>
      <c r="C311" s="319">
        <f t="shared" si="26"/>
        <v>44651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БЪЛГАРСКИ ФОНД ЗА ВЗЕМАНИЯ АДСИЦ</v>
      </c>
      <c r="B312" s="81" t="str">
        <f t="shared" si="25"/>
        <v>204909069</v>
      </c>
      <c r="C312" s="319">
        <f t="shared" si="26"/>
        <v>44651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БЪЛГАРСКИ ФОНД ЗА ВЗЕМАНИЯ АДСИЦ</v>
      </c>
      <c r="B313" s="81" t="str">
        <f t="shared" si="25"/>
        <v>204909069</v>
      </c>
      <c r="C313" s="319">
        <f t="shared" si="26"/>
        <v>44651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БЪЛГАРСКИ ФОНД ЗА ВЗЕМАНИЯ АДСИЦ</v>
      </c>
      <c r="B314" s="81" t="str">
        <f t="shared" si="25"/>
        <v>204909069</v>
      </c>
      <c r="C314" s="319">
        <f t="shared" si="26"/>
        <v>44651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БЪЛГАРСКИ ФОНД ЗА ВЗЕМАНИЯ АДСИЦ</v>
      </c>
      <c r="B315" s="81" t="str">
        <f t="shared" si="25"/>
        <v>204909069</v>
      </c>
      <c r="C315" s="319">
        <f t="shared" si="26"/>
        <v>44651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БЪЛГАРСКИ ФОНД ЗА ВЗЕМАНИЯ АДСИЦ</v>
      </c>
      <c r="B316" s="81" t="str">
        <f t="shared" si="25"/>
        <v>204909069</v>
      </c>
      <c r="C316" s="319">
        <f t="shared" si="26"/>
        <v>44651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БЪЛГАРСКИ ФОНД ЗА ВЗЕМАНИЯ АДСИЦ</v>
      </c>
      <c r="B317" s="81" t="str">
        <f t="shared" si="25"/>
        <v>204909069</v>
      </c>
      <c r="C317" s="319">
        <f t="shared" si="26"/>
        <v>44651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БЪЛГАРСКИ ФОНД ЗА ВЗЕМАНИЯ АДСИЦ</v>
      </c>
      <c r="B318" s="81" t="str">
        <f t="shared" si="25"/>
        <v>204909069</v>
      </c>
      <c r="C318" s="319">
        <f t="shared" si="26"/>
        <v>44651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БЪЛГАРСКИ ФОНД ЗА ВЗЕМАНИЯ АДСИЦ</v>
      </c>
      <c r="B319" s="81" t="str">
        <f t="shared" si="25"/>
        <v>204909069</v>
      </c>
      <c r="C319" s="319">
        <f t="shared" si="26"/>
        <v>44651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БЪЛГАРСКИ ФОНД ЗА ВЗЕМАНИЯ АДСИЦ</v>
      </c>
      <c r="B320" s="81" t="str">
        <f t="shared" si="25"/>
        <v>204909069</v>
      </c>
      <c r="C320" s="319">
        <f t="shared" si="26"/>
        <v>44651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БЪЛГАРСКИ ФОНД ЗА ВЗЕМАНИЯ АДСИЦ</v>
      </c>
      <c r="B321" s="81" t="str">
        <f t="shared" si="25"/>
        <v>204909069</v>
      </c>
      <c r="C321" s="319">
        <f t="shared" si="26"/>
        <v>44651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БЪЛГАРСКИ ФОНД ЗА ВЗЕМАНИЯ АДСИЦ</v>
      </c>
      <c r="B322" s="81" t="str">
        <f t="shared" si="25"/>
        <v>204909069</v>
      </c>
      <c r="C322" s="319">
        <f t="shared" si="26"/>
        <v>44651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БЪЛГАРСКИ ФОНД ЗА ВЗЕМАНИЯ АДСИЦ</v>
      </c>
      <c r="B323" s="81" t="str">
        <f t="shared" si="25"/>
        <v>204909069</v>
      </c>
      <c r="C323" s="319">
        <f t="shared" si="26"/>
        <v>44651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БЪЛГАРСКИ ФОНД ЗА ВЗЕМАНИЯ АДСИЦ</v>
      </c>
      <c r="B324" s="81" t="str">
        <f t="shared" si="25"/>
        <v>204909069</v>
      </c>
      <c r="C324" s="319">
        <f t="shared" si="26"/>
        <v>44651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БЪЛГАРСКИ ФОНД ЗА ВЗЕМАНИЯ АДСИЦ</v>
      </c>
      <c r="B325" s="81" t="str">
        <f t="shared" si="25"/>
        <v>204909069</v>
      </c>
      <c r="C325" s="319">
        <f t="shared" si="26"/>
        <v>44651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БЪЛГАРСКИ ФОНД ЗА ВЗЕМАНИЯ АДСИЦ</v>
      </c>
      <c r="B326" s="81" t="str">
        <f t="shared" si="25"/>
        <v>204909069</v>
      </c>
      <c r="C326" s="319">
        <f t="shared" si="26"/>
        <v>44651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БЪЛГАРСКИ ФОНД ЗА ВЗЕМАНИЯ АДСИЦ</v>
      </c>
      <c r="B327" s="81" t="str">
        <f t="shared" si="25"/>
        <v>204909069</v>
      </c>
      <c r="C327" s="319">
        <f t="shared" si="26"/>
        <v>44651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БЪЛГАРСКИ ФОНД ЗА ВЗЕМАНИЯ АДСИЦ</v>
      </c>
      <c r="B328" s="81" t="str">
        <f t="shared" si="25"/>
        <v>204909069</v>
      </c>
      <c r="C328" s="319">
        <f t="shared" si="26"/>
        <v>44651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0</v>
      </c>
    </row>
    <row r="329" spans="1:8" ht="15.75">
      <c r="A329" s="81" t="str">
        <f t="shared" si="24"/>
        <v>БЪЛГАРСКИ ФОНД ЗА ВЗЕМАНИЯ АДСИЦ</v>
      </c>
      <c r="B329" s="81" t="str">
        <f t="shared" si="25"/>
        <v>204909069</v>
      </c>
      <c r="C329" s="319">
        <f t="shared" si="26"/>
        <v>44651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БЪЛГАРСКИ ФОНД ЗА ВЗЕМАНИЯ АДСИЦ</v>
      </c>
      <c r="B330" s="81" t="str">
        <f t="shared" si="25"/>
        <v>204909069</v>
      </c>
      <c r="C330" s="319">
        <f t="shared" si="26"/>
        <v>44651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БЪЛГАРСКИ ФОНД ЗА ВЗЕМАНИЯ АДСИЦ</v>
      </c>
      <c r="B331" s="81" t="str">
        <f t="shared" si="25"/>
        <v>204909069</v>
      </c>
      <c r="C331" s="319">
        <f t="shared" si="26"/>
        <v>44651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БЪЛГАРСКИ ФОНД ЗА ВЗЕМАНИЯ АДСИЦ</v>
      </c>
      <c r="B332" s="81" t="str">
        <f t="shared" si="25"/>
        <v>204909069</v>
      </c>
      <c r="C332" s="319">
        <f t="shared" si="26"/>
        <v>44651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0</v>
      </c>
    </row>
    <row r="333" spans="1:8" ht="15.75">
      <c r="A333" s="81" t="str">
        <f t="shared" si="24"/>
        <v>БЪЛГАРСКИ ФОНД ЗА ВЗЕМАНИЯ АДСИЦ</v>
      </c>
      <c r="B333" s="81" t="str">
        <f t="shared" si="25"/>
        <v>204909069</v>
      </c>
      <c r="C333" s="319">
        <f t="shared" si="26"/>
        <v>44651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БЪЛГАРСКИ ФОНД ЗА ВЗЕМАНИЯ АДСИЦ</v>
      </c>
      <c r="B334" s="81" t="str">
        <f t="shared" si="25"/>
        <v>204909069</v>
      </c>
      <c r="C334" s="319">
        <f t="shared" si="26"/>
        <v>44651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БЪЛГАРСКИ ФОНД ЗА ВЗЕМАНИЯ АДСИЦ</v>
      </c>
      <c r="B335" s="81" t="str">
        <f t="shared" si="25"/>
        <v>204909069</v>
      </c>
      <c r="C335" s="319">
        <f t="shared" si="26"/>
        <v>44651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БЪЛГАРСКИ ФОНД ЗА ВЗЕМАНИЯ АДСИЦ</v>
      </c>
      <c r="B336" s="81" t="str">
        <f t="shared" si="25"/>
        <v>204909069</v>
      </c>
      <c r="C336" s="319">
        <f t="shared" si="26"/>
        <v>44651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БЪЛГАРСКИ ФОНД ЗА ВЗЕМАНИЯ АДСИЦ</v>
      </c>
      <c r="B337" s="81" t="str">
        <f t="shared" si="25"/>
        <v>204909069</v>
      </c>
      <c r="C337" s="319">
        <f t="shared" si="26"/>
        <v>44651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БЪЛГАРСКИ ФОНД ЗА ВЗЕМАНИЯ АДСИЦ</v>
      </c>
      <c r="B338" s="81" t="str">
        <f t="shared" si="25"/>
        <v>204909069</v>
      </c>
      <c r="C338" s="319">
        <f t="shared" si="26"/>
        <v>44651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БЪЛГАРСКИ ФОНД ЗА ВЗЕМАНИЯ АДСИЦ</v>
      </c>
      <c r="B339" s="81" t="str">
        <f t="shared" si="25"/>
        <v>204909069</v>
      </c>
      <c r="C339" s="319">
        <f t="shared" si="26"/>
        <v>44651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БЪЛГАРСКИ ФОНД ЗА ВЗЕМАНИЯ АДСИЦ</v>
      </c>
      <c r="B340" s="81" t="str">
        <f t="shared" si="25"/>
        <v>204909069</v>
      </c>
      <c r="C340" s="319">
        <f t="shared" si="26"/>
        <v>44651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БЪЛГАРСКИ ФОНД ЗА ВЗЕМАНИЯ АДСИЦ</v>
      </c>
      <c r="B341" s="81" t="str">
        <f t="shared" si="25"/>
        <v>204909069</v>
      </c>
      <c r="C341" s="319">
        <f t="shared" si="26"/>
        <v>44651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БЪЛГАРСКИ ФОНД ЗА ВЗЕМАНИЯ АДСИЦ</v>
      </c>
      <c r="B342" s="81" t="str">
        <f t="shared" si="25"/>
        <v>204909069</v>
      </c>
      <c r="C342" s="319">
        <f t="shared" si="26"/>
        <v>44651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БЪЛГАРСКИ ФОНД ЗА ВЗЕМАНИЯ АДСИЦ</v>
      </c>
      <c r="B343" s="81" t="str">
        <f t="shared" si="25"/>
        <v>204909069</v>
      </c>
      <c r="C343" s="319">
        <f t="shared" si="26"/>
        <v>44651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БЪЛГАРСКИ ФОНД ЗА ВЗЕМАНИЯ АДСИЦ</v>
      </c>
      <c r="B344" s="81" t="str">
        <f t="shared" si="25"/>
        <v>204909069</v>
      </c>
      <c r="C344" s="319">
        <f t="shared" si="26"/>
        <v>44651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БЪЛГАРСКИ ФОНД ЗА ВЗЕМАНИЯ АДСИЦ</v>
      </c>
      <c r="B345" s="81" t="str">
        <f t="shared" si="25"/>
        <v>204909069</v>
      </c>
      <c r="C345" s="319">
        <f t="shared" si="26"/>
        <v>44651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БЪЛГАРСКИ ФОНД ЗА ВЗЕМАНИЯ АДСИЦ</v>
      </c>
      <c r="B346" s="81" t="str">
        <f aca="true" t="shared" si="28" ref="B346:B409">pdeBulstat</f>
        <v>204909069</v>
      </c>
      <c r="C346" s="319">
        <f aca="true" t="shared" si="29" ref="C346:C409">endDate</f>
        <v>44651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0</v>
      </c>
    </row>
    <row r="347" spans="1:8" ht="15.75">
      <c r="A347" s="81" t="str">
        <f t="shared" si="27"/>
        <v>БЪЛГАРСКИ ФОНД ЗА ВЗЕМАНИЯ АДСИЦ</v>
      </c>
      <c r="B347" s="81" t="str">
        <f t="shared" si="28"/>
        <v>204909069</v>
      </c>
      <c r="C347" s="319">
        <f t="shared" si="29"/>
        <v>44651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БЪЛГАРСКИ ФОНД ЗА ВЗЕМАНИЯ АДСИЦ</v>
      </c>
      <c r="B348" s="81" t="str">
        <f t="shared" si="28"/>
        <v>204909069</v>
      </c>
      <c r="C348" s="319">
        <f t="shared" si="29"/>
        <v>44651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БЪЛГАРСКИ ФОНД ЗА ВЗЕМАНИЯ АДСИЦ</v>
      </c>
      <c r="B349" s="81" t="str">
        <f t="shared" si="28"/>
        <v>204909069</v>
      </c>
      <c r="C349" s="319">
        <f t="shared" si="29"/>
        <v>44651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0</v>
      </c>
    </row>
    <row r="350" spans="1:8" ht="15.75">
      <c r="A350" s="81" t="str">
        <f t="shared" si="27"/>
        <v>БЪЛГАРСКИ ФОНД ЗА ВЗЕМАНИЯ АДСИЦ</v>
      </c>
      <c r="B350" s="81" t="str">
        <f t="shared" si="28"/>
        <v>204909069</v>
      </c>
      <c r="C350" s="319">
        <f t="shared" si="29"/>
        <v>44651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36</v>
      </c>
    </row>
    <row r="351" spans="1:8" ht="15.75">
      <c r="A351" s="81" t="str">
        <f t="shared" si="27"/>
        <v>БЪЛГАРСКИ ФОНД ЗА ВЗЕМАНИЯ АДСИЦ</v>
      </c>
      <c r="B351" s="81" t="str">
        <f t="shared" si="28"/>
        <v>204909069</v>
      </c>
      <c r="C351" s="319">
        <f t="shared" si="29"/>
        <v>44651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БЪЛГАРСКИ ФОНД ЗА ВЗЕМАНИЯ АДСИЦ</v>
      </c>
      <c r="B352" s="81" t="str">
        <f t="shared" si="28"/>
        <v>204909069</v>
      </c>
      <c r="C352" s="319">
        <f t="shared" si="29"/>
        <v>44651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БЪЛГАРСКИ ФОНД ЗА ВЗЕМАНИЯ АДСИЦ</v>
      </c>
      <c r="B353" s="81" t="str">
        <f t="shared" si="28"/>
        <v>204909069</v>
      </c>
      <c r="C353" s="319">
        <f t="shared" si="29"/>
        <v>44651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БЪЛГАРСКИ ФОНД ЗА ВЗЕМАНИЯ АДСИЦ</v>
      </c>
      <c r="B354" s="81" t="str">
        <f t="shared" si="28"/>
        <v>204909069</v>
      </c>
      <c r="C354" s="319">
        <f t="shared" si="29"/>
        <v>44651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36</v>
      </c>
    </row>
    <row r="355" spans="1:8" ht="15.75">
      <c r="A355" s="81" t="str">
        <f t="shared" si="27"/>
        <v>БЪЛГАРСКИ ФОНД ЗА ВЗЕМАНИЯ АДСИЦ</v>
      </c>
      <c r="B355" s="81" t="str">
        <f t="shared" si="28"/>
        <v>204909069</v>
      </c>
      <c r="C355" s="319">
        <f t="shared" si="29"/>
        <v>44651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170</v>
      </c>
    </row>
    <row r="356" spans="1:8" ht="15.75">
      <c r="A356" s="81" t="str">
        <f t="shared" si="27"/>
        <v>БЪЛГАРСКИ ФОНД ЗА ВЗЕМАНИЯ АДСИЦ</v>
      </c>
      <c r="B356" s="81" t="str">
        <f t="shared" si="28"/>
        <v>204909069</v>
      </c>
      <c r="C356" s="319">
        <f t="shared" si="29"/>
        <v>44651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БЪЛГАРСКИ ФОНД ЗА ВЗЕМАНИЯ АДСИЦ</v>
      </c>
      <c r="B357" s="81" t="str">
        <f t="shared" si="28"/>
        <v>204909069</v>
      </c>
      <c r="C357" s="319">
        <f t="shared" si="29"/>
        <v>44651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БЪЛГАРСКИ ФОНД ЗА ВЗЕМАНИЯ АДСИЦ</v>
      </c>
      <c r="B358" s="81" t="str">
        <f t="shared" si="28"/>
        <v>204909069</v>
      </c>
      <c r="C358" s="319">
        <f t="shared" si="29"/>
        <v>44651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БЪЛГАРСКИ ФОНД ЗА ВЗЕМАНИЯ АДСИЦ</v>
      </c>
      <c r="B359" s="81" t="str">
        <f t="shared" si="28"/>
        <v>204909069</v>
      </c>
      <c r="C359" s="319">
        <f t="shared" si="29"/>
        <v>44651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-18</v>
      </c>
    </row>
    <row r="360" spans="1:8" ht="15.75">
      <c r="A360" s="81" t="str">
        <f t="shared" si="27"/>
        <v>БЪЛГАРСКИ ФОНД ЗА ВЗЕМАНИЯ АДСИЦ</v>
      </c>
      <c r="B360" s="81" t="str">
        <f t="shared" si="28"/>
        <v>204909069</v>
      </c>
      <c r="C360" s="319">
        <f t="shared" si="29"/>
        <v>44651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БЪЛГАРСКИ ФОНД ЗА ВЗЕМАНИЯ АДСИЦ</v>
      </c>
      <c r="B361" s="81" t="str">
        <f t="shared" si="28"/>
        <v>204909069</v>
      </c>
      <c r="C361" s="319">
        <f t="shared" si="29"/>
        <v>44651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БЪЛГАРСКИ ФОНД ЗА ВЗЕМАНИЯ АДСИЦ</v>
      </c>
      <c r="B362" s="81" t="str">
        <f t="shared" si="28"/>
        <v>204909069</v>
      </c>
      <c r="C362" s="319">
        <f t="shared" si="29"/>
        <v>44651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БЪЛГАРСКИ ФОНД ЗА ВЗЕМАНИЯ АДСИЦ</v>
      </c>
      <c r="B363" s="81" t="str">
        <f t="shared" si="28"/>
        <v>204909069</v>
      </c>
      <c r="C363" s="319">
        <f t="shared" si="29"/>
        <v>44651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БЪЛГАРСКИ ФОНД ЗА ВЗЕМАНИЯ АДСИЦ</v>
      </c>
      <c r="B364" s="81" t="str">
        <f t="shared" si="28"/>
        <v>204909069</v>
      </c>
      <c r="C364" s="319">
        <f t="shared" si="29"/>
        <v>44651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БЪЛГАРСКИ ФОНД ЗА ВЗЕМАНИЯ АДСИЦ</v>
      </c>
      <c r="B365" s="81" t="str">
        <f t="shared" si="28"/>
        <v>204909069</v>
      </c>
      <c r="C365" s="319">
        <f t="shared" si="29"/>
        <v>44651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БЪЛГАРСКИ ФОНД ЗА ВЗЕМАНИЯ АДСИЦ</v>
      </c>
      <c r="B366" s="81" t="str">
        <f t="shared" si="28"/>
        <v>204909069</v>
      </c>
      <c r="C366" s="319">
        <f t="shared" si="29"/>
        <v>44651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БЪЛГАРСКИ ФОНД ЗА ВЗЕМАНИЯ АДСИЦ</v>
      </c>
      <c r="B367" s="81" t="str">
        <f t="shared" si="28"/>
        <v>204909069</v>
      </c>
      <c r="C367" s="319">
        <f t="shared" si="29"/>
        <v>44651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БЪЛГАРСКИ ФОНД ЗА ВЗЕМАНИЯ АДСИЦ</v>
      </c>
      <c r="B368" s="81" t="str">
        <f t="shared" si="28"/>
        <v>204909069</v>
      </c>
      <c r="C368" s="319">
        <f t="shared" si="29"/>
        <v>44651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188</v>
      </c>
    </row>
    <row r="369" spans="1:8" ht="15.75">
      <c r="A369" s="81" t="str">
        <f t="shared" si="27"/>
        <v>БЪЛГАРСКИ ФОНД ЗА ВЗЕМАНИЯ АДСИЦ</v>
      </c>
      <c r="B369" s="81" t="str">
        <f t="shared" si="28"/>
        <v>204909069</v>
      </c>
      <c r="C369" s="319">
        <f t="shared" si="29"/>
        <v>44651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БЪЛГАРСКИ ФОНД ЗА ВЗЕМАНИЯ АДСИЦ</v>
      </c>
      <c r="B370" s="81" t="str">
        <f t="shared" si="28"/>
        <v>204909069</v>
      </c>
      <c r="C370" s="319">
        <f t="shared" si="29"/>
        <v>44651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БЪЛГАРСКИ ФОНД ЗА ВЗЕМАНИЯ АДСИЦ</v>
      </c>
      <c r="B371" s="81" t="str">
        <f t="shared" si="28"/>
        <v>204909069</v>
      </c>
      <c r="C371" s="319">
        <f t="shared" si="29"/>
        <v>44651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188</v>
      </c>
    </row>
    <row r="372" spans="1:8" ht="15.75">
      <c r="A372" s="81" t="str">
        <f t="shared" si="27"/>
        <v>БЪЛГАРСКИ ФОНД ЗА ВЗЕМАНИЯ АДСИЦ</v>
      </c>
      <c r="B372" s="81" t="str">
        <f t="shared" si="28"/>
        <v>204909069</v>
      </c>
      <c r="C372" s="319">
        <f t="shared" si="29"/>
        <v>44651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-18</v>
      </c>
    </row>
    <row r="373" spans="1:8" ht="15.75">
      <c r="A373" s="81" t="str">
        <f t="shared" si="27"/>
        <v>БЪЛГАРСКИ ФОНД ЗА ВЗЕМАНИЯ АДСИЦ</v>
      </c>
      <c r="B373" s="81" t="str">
        <f t="shared" si="28"/>
        <v>204909069</v>
      </c>
      <c r="C373" s="319">
        <f t="shared" si="29"/>
        <v>44651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БЪЛГАРСКИ ФОНД ЗА ВЗЕМАНИЯ АДСИЦ</v>
      </c>
      <c r="B374" s="81" t="str">
        <f t="shared" si="28"/>
        <v>204909069</v>
      </c>
      <c r="C374" s="319">
        <f t="shared" si="29"/>
        <v>44651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БЪЛГАРСКИ ФОНД ЗА ВЗЕМАНИЯ АДСИЦ</v>
      </c>
      <c r="B375" s="81" t="str">
        <f t="shared" si="28"/>
        <v>204909069</v>
      </c>
      <c r="C375" s="319">
        <f t="shared" si="29"/>
        <v>44651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БЪЛГАРСКИ ФОНД ЗА ВЗЕМАНИЯ АДСИЦ</v>
      </c>
      <c r="B376" s="81" t="str">
        <f t="shared" si="28"/>
        <v>204909069</v>
      </c>
      <c r="C376" s="319">
        <f t="shared" si="29"/>
        <v>44651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-18</v>
      </c>
    </row>
    <row r="377" spans="1:8" ht="15.75">
      <c r="A377" s="81" t="str">
        <f t="shared" si="27"/>
        <v>БЪЛГАРСКИ ФОНД ЗА ВЗЕМАНИЯ АДСИЦ</v>
      </c>
      <c r="B377" s="81" t="str">
        <f t="shared" si="28"/>
        <v>204909069</v>
      </c>
      <c r="C377" s="319">
        <f t="shared" si="29"/>
        <v>44651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БЪЛГАРСКИ ФОНД ЗА ВЗЕМАНИЯ АДСИЦ</v>
      </c>
      <c r="B378" s="81" t="str">
        <f t="shared" si="28"/>
        <v>204909069</v>
      </c>
      <c r="C378" s="319">
        <f t="shared" si="29"/>
        <v>44651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БЪЛГАРСКИ ФОНД ЗА ВЗЕМАНИЯ АДСИЦ</v>
      </c>
      <c r="B379" s="81" t="str">
        <f t="shared" si="28"/>
        <v>204909069</v>
      </c>
      <c r="C379" s="319">
        <f t="shared" si="29"/>
        <v>44651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БЪЛГАРСКИ ФОНД ЗА ВЗЕМАНИЯ АДСИЦ</v>
      </c>
      <c r="B380" s="81" t="str">
        <f t="shared" si="28"/>
        <v>204909069</v>
      </c>
      <c r="C380" s="319">
        <f t="shared" si="29"/>
        <v>44651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БЪЛГАРСКИ ФОНД ЗА ВЗЕМАНИЯ АДСИЦ</v>
      </c>
      <c r="B381" s="81" t="str">
        <f t="shared" si="28"/>
        <v>204909069</v>
      </c>
      <c r="C381" s="319">
        <f t="shared" si="29"/>
        <v>44651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18</v>
      </c>
    </row>
    <row r="382" spans="1:8" ht="15.75">
      <c r="A382" s="81" t="str">
        <f t="shared" si="27"/>
        <v>БЪЛГАРСКИ ФОНД ЗА ВЗЕМАНИЯ АДСИЦ</v>
      </c>
      <c r="B382" s="81" t="str">
        <f t="shared" si="28"/>
        <v>204909069</v>
      </c>
      <c r="C382" s="319">
        <f t="shared" si="29"/>
        <v>44651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БЪЛГАРСКИ ФОНД ЗА ВЗЕМАНИЯ АДСИЦ</v>
      </c>
      <c r="B383" s="81" t="str">
        <f t="shared" si="28"/>
        <v>204909069</v>
      </c>
      <c r="C383" s="319">
        <f t="shared" si="29"/>
        <v>44651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БЪЛГАРСКИ ФОНД ЗА ВЗЕМАНИЯ АДСИЦ</v>
      </c>
      <c r="B384" s="81" t="str">
        <f t="shared" si="28"/>
        <v>204909069</v>
      </c>
      <c r="C384" s="319">
        <f t="shared" si="29"/>
        <v>44651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БЪЛГАРСКИ ФОНД ЗА ВЗЕМАНИЯ АДСИЦ</v>
      </c>
      <c r="B385" s="81" t="str">
        <f t="shared" si="28"/>
        <v>204909069</v>
      </c>
      <c r="C385" s="319">
        <f t="shared" si="29"/>
        <v>44651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БЪЛГАРСКИ ФОНД ЗА ВЗЕМАНИЯ АДСИЦ</v>
      </c>
      <c r="B386" s="81" t="str">
        <f t="shared" si="28"/>
        <v>204909069</v>
      </c>
      <c r="C386" s="319">
        <f t="shared" si="29"/>
        <v>44651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БЪЛГАРСКИ ФОНД ЗА ВЗЕМАНИЯ АДСИЦ</v>
      </c>
      <c r="B387" s="81" t="str">
        <f t="shared" si="28"/>
        <v>204909069</v>
      </c>
      <c r="C387" s="319">
        <f t="shared" si="29"/>
        <v>44651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БЪЛГАРСКИ ФОНД ЗА ВЗЕМАНИЯ АДСИЦ</v>
      </c>
      <c r="B388" s="81" t="str">
        <f t="shared" si="28"/>
        <v>204909069</v>
      </c>
      <c r="C388" s="319">
        <f t="shared" si="29"/>
        <v>44651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БЪЛГАРСКИ ФОНД ЗА ВЗЕМАНИЯ АДСИЦ</v>
      </c>
      <c r="B389" s="81" t="str">
        <f t="shared" si="28"/>
        <v>204909069</v>
      </c>
      <c r="C389" s="319">
        <f t="shared" si="29"/>
        <v>44651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БЪЛГАРСКИ ФОНД ЗА ВЗЕМАНИЯ АДСИЦ</v>
      </c>
      <c r="B390" s="81" t="str">
        <f t="shared" si="28"/>
        <v>204909069</v>
      </c>
      <c r="C390" s="319">
        <f t="shared" si="29"/>
        <v>44651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0</v>
      </c>
    </row>
    <row r="391" spans="1:8" ht="15.75">
      <c r="A391" s="81" t="str">
        <f t="shared" si="27"/>
        <v>БЪЛГАРСКИ ФОНД ЗА ВЗЕМАНИЯ АДСИЦ</v>
      </c>
      <c r="B391" s="81" t="str">
        <f t="shared" si="28"/>
        <v>204909069</v>
      </c>
      <c r="C391" s="319">
        <f t="shared" si="29"/>
        <v>44651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БЪЛГАРСКИ ФОНД ЗА ВЗЕМАНИЯ АДСИЦ</v>
      </c>
      <c r="B392" s="81" t="str">
        <f t="shared" si="28"/>
        <v>204909069</v>
      </c>
      <c r="C392" s="319">
        <f t="shared" si="29"/>
        <v>44651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БЪЛГАРСКИ ФОНД ЗА ВЗЕМАНИЯ АДСИЦ</v>
      </c>
      <c r="B393" s="81" t="str">
        <f t="shared" si="28"/>
        <v>204909069</v>
      </c>
      <c r="C393" s="319">
        <f t="shared" si="29"/>
        <v>44651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0</v>
      </c>
    </row>
    <row r="394" spans="1:8" ht="15.75">
      <c r="A394" s="81" t="str">
        <f t="shared" si="27"/>
        <v>БЪЛГАРСКИ ФОНД ЗА ВЗЕМАНИЯ АДСИЦ</v>
      </c>
      <c r="B394" s="81" t="str">
        <f t="shared" si="28"/>
        <v>204909069</v>
      </c>
      <c r="C394" s="319">
        <f t="shared" si="29"/>
        <v>44651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БЪЛГАРСКИ ФОНД ЗА ВЗЕМАНИЯ АДСИЦ</v>
      </c>
      <c r="B395" s="81" t="str">
        <f t="shared" si="28"/>
        <v>204909069</v>
      </c>
      <c r="C395" s="319">
        <f t="shared" si="29"/>
        <v>44651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БЪЛГАРСКИ ФОНД ЗА ВЗЕМАНИЯ АДСИЦ</v>
      </c>
      <c r="B396" s="81" t="str">
        <f t="shared" si="28"/>
        <v>204909069</v>
      </c>
      <c r="C396" s="319">
        <f t="shared" si="29"/>
        <v>44651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БЪЛГАРСКИ ФОНД ЗА ВЗЕМАНИЯ АДСИЦ</v>
      </c>
      <c r="B397" s="81" t="str">
        <f t="shared" si="28"/>
        <v>204909069</v>
      </c>
      <c r="C397" s="319">
        <f t="shared" si="29"/>
        <v>44651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БЪЛГАРСКИ ФОНД ЗА ВЗЕМАНИЯ АДСИЦ</v>
      </c>
      <c r="B398" s="81" t="str">
        <f t="shared" si="28"/>
        <v>204909069</v>
      </c>
      <c r="C398" s="319">
        <f t="shared" si="29"/>
        <v>44651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БЪЛГАРСКИ ФОНД ЗА ВЗЕМАНИЯ АДСИЦ</v>
      </c>
      <c r="B399" s="81" t="str">
        <f t="shared" si="28"/>
        <v>204909069</v>
      </c>
      <c r="C399" s="319">
        <f t="shared" si="29"/>
        <v>44651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БЪЛГАРСКИ ФОНД ЗА ВЗЕМАНИЯ АДСИЦ</v>
      </c>
      <c r="B400" s="81" t="str">
        <f t="shared" si="28"/>
        <v>204909069</v>
      </c>
      <c r="C400" s="319">
        <f t="shared" si="29"/>
        <v>44651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БЪЛГАРСКИ ФОНД ЗА ВЗЕМАНИЯ АДСИЦ</v>
      </c>
      <c r="B401" s="81" t="str">
        <f t="shared" si="28"/>
        <v>204909069</v>
      </c>
      <c r="C401" s="319">
        <f t="shared" si="29"/>
        <v>44651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БЪЛГАРСКИ ФОНД ЗА ВЗЕМАНИЯ АДСИЦ</v>
      </c>
      <c r="B402" s="81" t="str">
        <f t="shared" si="28"/>
        <v>204909069</v>
      </c>
      <c r="C402" s="319">
        <f t="shared" si="29"/>
        <v>44651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БЪЛГАРСКИ ФОНД ЗА ВЗЕМАНИЯ АДСИЦ</v>
      </c>
      <c r="B403" s="81" t="str">
        <f t="shared" si="28"/>
        <v>204909069</v>
      </c>
      <c r="C403" s="319">
        <f t="shared" si="29"/>
        <v>44651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БЪЛГАРСКИ ФОНД ЗА ВЗЕМАНИЯ АДСИЦ</v>
      </c>
      <c r="B404" s="81" t="str">
        <f t="shared" si="28"/>
        <v>204909069</v>
      </c>
      <c r="C404" s="319">
        <f t="shared" si="29"/>
        <v>44651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БЪЛГАРСКИ ФОНД ЗА ВЗЕМАНИЯ АДСИЦ</v>
      </c>
      <c r="B405" s="81" t="str">
        <f t="shared" si="28"/>
        <v>204909069</v>
      </c>
      <c r="C405" s="319">
        <f t="shared" si="29"/>
        <v>44651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БЪЛГАРСКИ ФОНД ЗА ВЗЕМАНИЯ АДСИЦ</v>
      </c>
      <c r="B406" s="81" t="str">
        <f t="shared" si="28"/>
        <v>204909069</v>
      </c>
      <c r="C406" s="319">
        <f t="shared" si="29"/>
        <v>44651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БЪЛГАРСКИ ФОНД ЗА ВЗЕМАНИЯ АДСИЦ</v>
      </c>
      <c r="B407" s="81" t="str">
        <f t="shared" si="28"/>
        <v>204909069</v>
      </c>
      <c r="C407" s="319">
        <f t="shared" si="29"/>
        <v>44651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БЪЛГАРСКИ ФОНД ЗА ВЗЕМАНИЯ АДСИЦ</v>
      </c>
      <c r="B408" s="81" t="str">
        <f t="shared" si="28"/>
        <v>204909069</v>
      </c>
      <c r="C408" s="319">
        <f t="shared" si="29"/>
        <v>44651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БЪЛГАРСКИ ФОНД ЗА ВЗЕМАНИЯ АДСИЦ</v>
      </c>
      <c r="B409" s="81" t="str">
        <f t="shared" si="28"/>
        <v>204909069</v>
      </c>
      <c r="C409" s="319">
        <f t="shared" si="29"/>
        <v>44651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БЪЛГАРСКИ ФОНД ЗА ВЗЕМАНИЯ АДСИЦ</v>
      </c>
      <c r="B410" s="81" t="str">
        <f aca="true" t="shared" si="31" ref="B410:B459">pdeBulstat</f>
        <v>204909069</v>
      </c>
      <c r="C410" s="319">
        <f aca="true" t="shared" si="32" ref="C410:C459">endDate</f>
        <v>44651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БЪЛГАРСКИ ФОНД ЗА ВЗЕМАНИЯ АДСИЦ</v>
      </c>
      <c r="B411" s="81" t="str">
        <f t="shared" si="31"/>
        <v>204909069</v>
      </c>
      <c r="C411" s="319">
        <f t="shared" si="32"/>
        <v>44651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БЪЛГАРСКИ ФОНД ЗА ВЗЕМАНИЯ АДСИЦ</v>
      </c>
      <c r="B412" s="81" t="str">
        <f t="shared" si="31"/>
        <v>204909069</v>
      </c>
      <c r="C412" s="319">
        <f t="shared" si="32"/>
        <v>44651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БЪЛГАРСКИ ФОНД ЗА ВЗЕМАНИЯ АДСИЦ</v>
      </c>
      <c r="B413" s="81" t="str">
        <f t="shared" si="31"/>
        <v>204909069</v>
      </c>
      <c r="C413" s="319">
        <f t="shared" si="32"/>
        <v>44651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БЪЛГАРСКИ ФОНД ЗА ВЗЕМАНИЯ АДСИЦ</v>
      </c>
      <c r="B414" s="81" t="str">
        <f t="shared" si="31"/>
        <v>204909069</v>
      </c>
      <c r="C414" s="319">
        <f t="shared" si="32"/>
        <v>44651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БЪЛГАРСКИ ФОНД ЗА ВЗЕМАНИЯ АДСИЦ</v>
      </c>
      <c r="B415" s="81" t="str">
        <f t="shared" si="31"/>
        <v>204909069</v>
      </c>
      <c r="C415" s="319">
        <f t="shared" si="32"/>
        <v>44651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БЪЛГАРСКИ ФОНД ЗА ВЗЕМАНИЯ АДСИЦ</v>
      </c>
      <c r="B416" s="81" t="str">
        <f t="shared" si="31"/>
        <v>204909069</v>
      </c>
      <c r="C416" s="319">
        <f t="shared" si="32"/>
        <v>44651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1518</v>
      </c>
    </row>
    <row r="417" spans="1:8" ht="15.75">
      <c r="A417" s="81" t="str">
        <f t="shared" si="30"/>
        <v>БЪЛГАРСКИ ФОНД ЗА ВЗЕМАНИЯ АДСИЦ</v>
      </c>
      <c r="B417" s="81" t="str">
        <f t="shared" si="31"/>
        <v>204909069</v>
      </c>
      <c r="C417" s="319">
        <f t="shared" si="32"/>
        <v>44651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БЪЛГАРСКИ ФОНД ЗА ВЗЕМАНИЯ АДСИЦ</v>
      </c>
      <c r="B418" s="81" t="str">
        <f t="shared" si="31"/>
        <v>204909069</v>
      </c>
      <c r="C418" s="319">
        <f t="shared" si="32"/>
        <v>44651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БЪЛГАРСКИ ФОНД ЗА ВЗЕМАНИЯ АДСИЦ</v>
      </c>
      <c r="B419" s="81" t="str">
        <f t="shared" si="31"/>
        <v>204909069</v>
      </c>
      <c r="C419" s="319">
        <f t="shared" si="32"/>
        <v>44651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БЪЛГАРСКИ ФОНД ЗА ВЗЕМАНИЯ АДСИЦ</v>
      </c>
      <c r="B420" s="81" t="str">
        <f t="shared" si="31"/>
        <v>204909069</v>
      </c>
      <c r="C420" s="319">
        <f t="shared" si="32"/>
        <v>44651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1518</v>
      </c>
    </row>
    <row r="421" spans="1:8" ht="15.75">
      <c r="A421" s="81" t="str">
        <f t="shared" si="30"/>
        <v>БЪЛГАРСКИ ФОНД ЗА ВЗЕМАНИЯ АДСИЦ</v>
      </c>
      <c r="B421" s="81" t="str">
        <f t="shared" si="31"/>
        <v>204909069</v>
      </c>
      <c r="C421" s="319">
        <f t="shared" si="32"/>
        <v>44651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170</v>
      </c>
    </row>
    <row r="422" spans="1:8" ht="15.75">
      <c r="A422" s="81" t="str">
        <f t="shared" si="30"/>
        <v>БЪЛГАРСКИ ФОНД ЗА ВЗЕМАНИЯ АДСИЦ</v>
      </c>
      <c r="B422" s="81" t="str">
        <f t="shared" si="31"/>
        <v>204909069</v>
      </c>
      <c r="C422" s="319">
        <f t="shared" si="32"/>
        <v>44651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БЪЛГАРСКИ ФОНД ЗА ВЗЕМАНИЯ АДСИЦ</v>
      </c>
      <c r="B423" s="81" t="str">
        <f t="shared" si="31"/>
        <v>204909069</v>
      </c>
      <c r="C423" s="319">
        <f t="shared" si="32"/>
        <v>44651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БЪЛГАРСКИ ФОНД ЗА ВЗЕМАНИЯ АДСИЦ</v>
      </c>
      <c r="B424" s="81" t="str">
        <f t="shared" si="31"/>
        <v>204909069</v>
      </c>
      <c r="C424" s="319">
        <f t="shared" si="32"/>
        <v>44651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БЪЛГАРСКИ ФОНД ЗА ВЗЕМАНИЯ АДСИЦ</v>
      </c>
      <c r="B425" s="81" t="str">
        <f t="shared" si="31"/>
        <v>204909069</v>
      </c>
      <c r="C425" s="319">
        <f t="shared" si="32"/>
        <v>44651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БЪЛГАРСКИ ФОНД ЗА ВЗЕМАНИЯ АДСИЦ</v>
      </c>
      <c r="B426" s="81" t="str">
        <f t="shared" si="31"/>
        <v>204909069</v>
      </c>
      <c r="C426" s="319">
        <f t="shared" si="32"/>
        <v>44651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БЪЛГАРСКИ ФОНД ЗА ВЗЕМАНИЯ АДСИЦ</v>
      </c>
      <c r="B427" s="81" t="str">
        <f t="shared" si="31"/>
        <v>204909069</v>
      </c>
      <c r="C427" s="319">
        <f t="shared" si="32"/>
        <v>44651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БЪЛГАРСКИ ФОНД ЗА ВЗЕМАНИЯ АДСИЦ</v>
      </c>
      <c r="B428" s="81" t="str">
        <f t="shared" si="31"/>
        <v>204909069</v>
      </c>
      <c r="C428" s="319">
        <f t="shared" si="32"/>
        <v>44651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БЪЛГАРСКИ ФОНД ЗА ВЗЕМАНИЯ АДСИЦ</v>
      </c>
      <c r="B429" s="81" t="str">
        <f t="shared" si="31"/>
        <v>204909069</v>
      </c>
      <c r="C429" s="319">
        <f t="shared" si="32"/>
        <v>44651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БЪЛГАРСКИ ФОНД ЗА ВЗЕМАНИЯ АДСИЦ</v>
      </c>
      <c r="B430" s="81" t="str">
        <f t="shared" si="31"/>
        <v>204909069</v>
      </c>
      <c r="C430" s="319">
        <f t="shared" si="32"/>
        <v>44651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БЪЛГАРСКИ ФОНД ЗА ВЗЕМАНИЯ АДСИЦ</v>
      </c>
      <c r="B431" s="81" t="str">
        <f t="shared" si="31"/>
        <v>204909069</v>
      </c>
      <c r="C431" s="319">
        <f t="shared" si="32"/>
        <v>44651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БЪЛГАРСКИ ФОНД ЗА ВЗЕМАНИЯ АДСИЦ</v>
      </c>
      <c r="B432" s="81" t="str">
        <f t="shared" si="31"/>
        <v>204909069</v>
      </c>
      <c r="C432" s="319">
        <f t="shared" si="32"/>
        <v>44651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БЪЛГАРСКИ ФОНД ЗА ВЗЕМАНИЯ АДСИЦ</v>
      </c>
      <c r="B433" s="81" t="str">
        <f t="shared" si="31"/>
        <v>204909069</v>
      </c>
      <c r="C433" s="319">
        <f t="shared" si="32"/>
        <v>44651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БЪЛГАРСКИ ФОНД ЗА ВЗЕМАНИЯ АДСИЦ</v>
      </c>
      <c r="B434" s="81" t="str">
        <f t="shared" si="31"/>
        <v>204909069</v>
      </c>
      <c r="C434" s="319">
        <f t="shared" si="32"/>
        <v>44651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1688</v>
      </c>
    </row>
    <row r="435" spans="1:8" ht="15.75">
      <c r="A435" s="81" t="str">
        <f t="shared" si="30"/>
        <v>БЪЛГАРСКИ ФОНД ЗА ВЗЕМАНИЯ АДСИЦ</v>
      </c>
      <c r="B435" s="81" t="str">
        <f t="shared" si="31"/>
        <v>204909069</v>
      </c>
      <c r="C435" s="319">
        <f t="shared" si="32"/>
        <v>44651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БЪЛГАРСКИ ФОНД ЗА ВЗЕМАНИЯ АДСИЦ</v>
      </c>
      <c r="B436" s="81" t="str">
        <f t="shared" si="31"/>
        <v>204909069</v>
      </c>
      <c r="C436" s="319">
        <f t="shared" si="32"/>
        <v>44651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БЪЛГАРСКИ ФОНД ЗА ВЗЕМАНИЯ АДСИЦ</v>
      </c>
      <c r="B437" s="81" t="str">
        <f t="shared" si="31"/>
        <v>204909069</v>
      </c>
      <c r="C437" s="319">
        <f t="shared" si="32"/>
        <v>44651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1688</v>
      </c>
    </row>
    <row r="438" spans="1:8" ht="15.75">
      <c r="A438" s="81" t="str">
        <f t="shared" si="30"/>
        <v>БЪЛГАРСКИ ФОНД ЗА ВЗЕМАНИЯ АДСИЦ</v>
      </c>
      <c r="B438" s="81" t="str">
        <f t="shared" si="31"/>
        <v>204909069</v>
      </c>
      <c r="C438" s="319">
        <f t="shared" si="32"/>
        <v>44651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БЪЛГАРСКИ ФОНД ЗА ВЗЕМАНИЯ АДСИЦ</v>
      </c>
      <c r="B439" s="81" t="str">
        <f t="shared" si="31"/>
        <v>204909069</v>
      </c>
      <c r="C439" s="319">
        <f t="shared" si="32"/>
        <v>44651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БЪЛГАРСКИ ФОНД ЗА ВЗЕМАНИЯ АДСИЦ</v>
      </c>
      <c r="B440" s="81" t="str">
        <f t="shared" si="31"/>
        <v>204909069</v>
      </c>
      <c r="C440" s="319">
        <f t="shared" si="32"/>
        <v>44651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БЪЛГАРСКИ ФОНД ЗА ВЗЕМАНИЯ АДСИЦ</v>
      </c>
      <c r="B441" s="81" t="str">
        <f t="shared" si="31"/>
        <v>204909069</v>
      </c>
      <c r="C441" s="319">
        <f t="shared" si="32"/>
        <v>44651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БЪЛГАРСКИ ФОНД ЗА ВЗЕМАНИЯ АДСИЦ</v>
      </c>
      <c r="B442" s="81" t="str">
        <f t="shared" si="31"/>
        <v>204909069</v>
      </c>
      <c r="C442" s="319">
        <f t="shared" si="32"/>
        <v>44651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БЪЛГАРСКИ ФОНД ЗА ВЗЕМАНИЯ АДСИЦ</v>
      </c>
      <c r="B443" s="81" t="str">
        <f t="shared" si="31"/>
        <v>204909069</v>
      </c>
      <c r="C443" s="319">
        <f t="shared" si="32"/>
        <v>44651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БЪЛГАРСКИ ФОНД ЗА ВЗЕМАНИЯ АДСИЦ</v>
      </c>
      <c r="B444" s="81" t="str">
        <f t="shared" si="31"/>
        <v>204909069</v>
      </c>
      <c r="C444" s="319">
        <f t="shared" si="32"/>
        <v>44651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БЪЛГАРСКИ ФОНД ЗА ВЗЕМАНИЯ АДСИЦ</v>
      </c>
      <c r="B445" s="81" t="str">
        <f t="shared" si="31"/>
        <v>204909069</v>
      </c>
      <c r="C445" s="319">
        <f t="shared" si="32"/>
        <v>44651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БЪЛГАРСКИ ФОНД ЗА ВЗЕМАНИЯ АДСИЦ</v>
      </c>
      <c r="B446" s="81" t="str">
        <f t="shared" si="31"/>
        <v>204909069</v>
      </c>
      <c r="C446" s="319">
        <f t="shared" si="32"/>
        <v>44651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БЪЛГАРСКИ ФОНД ЗА ВЗЕМАНИЯ АДСИЦ</v>
      </c>
      <c r="B447" s="81" t="str">
        <f t="shared" si="31"/>
        <v>204909069</v>
      </c>
      <c r="C447" s="319">
        <f t="shared" si="32"/>
        <v>44651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БЪЛГАРСКИ ФОНД ЗА ВЗЕМАНИЯ АДСИЦ</v>
      </c>
      <c r="B448" s="81" t="str">
        <f t="shared" si="31"/>
        <v>204909069</v>
      </c>
      <c r="C448" s="319">
        <f t="shared" si="32"/>
        <v>44651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БЪЛГАРСКИ ФОНД ЗА ВЗЕМАНИЯ АДСИЦ</v>
      </c>
      <c r="B449" s="81" t="str">
        <f t="shared" si="31"/>
        <v>204909069</v>
      </c>
      <c r="C449" s="319">
        <f t="shared" si="32"/>
        <v>44651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БЪЛГАРСКИ ФОНД ЗА ВЗЕМАНИЯ АДСИЦ</v>
      </c>
      <c r="B450" s="81" t="str">
        <f t="shared" si="31"/>
        <v>204909069</v>
      </c>
      <c r="C450" s="319">
        <f t="shared" si="32"/>
        <v>44651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БЪЛГАРСКИ ФОНД ЗА ВЗЕМАНИЯ АДСИЦ</v>
      </c>
      <c r="B451" s="81" t="str">
        <f t="shared" si="31"/>
        <v>204909069</v>
      </c>
      <c r="C451" s="319">
        <f t="shared" si="32"/>
        <v>44651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БЪЛГАРСКИ ФОНД ЗА ВЗЕМАНИЯ АДСИЦ</v>
      </c>
      <c r="B452" s="81" t="str">
        <f t="shared" si="31"/>
        <v>204909069</v>
      </c>
      <c r="C452" s="319">
        <f t="shared" si="32"/>
        <v>44651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БЪЛГАРСКИ ФОНД ЗА ВЗЕМАНИЯ АДСИЦ</v>
      </c>
      <c r="B453" s="81" t="str">
        <f t="shared" si="31"/>
        <v>204909069</v>
      </c>
      <c r="C453" s="319">
        <f t="shared" si="32"/>
        <v>44651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БЪЛГАРСКИ ФОНД ЗА ВЗЕМАНИЯ АДСИЦ</v>
      </c>
      <c r="B454" s="81" t="str">
        <f t="shared" si="31"/>
        <v>204909069</v>
      </c>
      <c r="C454" s="319">
        <f t="shared" si="32"/>
        <v>44651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БЪЛГАРСКИ ФОНД ЗА ВЗЕМАНИЯ АДСИЦ</v>
      </c>
      <c r="B455" s="81" t="str">
        <f t="shared" si="31"/>
        <v>204909069</v>
      </c>
      <c r="C455" s="319">
        <f t="shared" si="32"/>
        <v>44651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БЪЛГАРСКИ ФОНД ЗА ВЗЕМАНИЯ АДСИЦ</v>
      </c>
      <c r="B456" s="81" t="str">
        <f t="shared" si="31"/>
        <v>204909069</v>
      </c>
      <c r="C456" s="319">
        <f t="shared" si="32"/>
        <v>44651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БЪЛГАРСКИ ФОНД ЗА ВЗЕМАНИЯ АДСИЦ</v>
      </c>
      <c r="B457" s="81" t="str">
        <f t="shared" si="31"/>
        <v>204909069</v>
      </c>
      <c r="C457" s="319">
        <f t="shared" si="32"/>
        <v>44651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БЪЛГАРСКИ ФОНД ЗА ВЗЕМАНИЯ АДСИЦ</v>
      </c>
      <c r="B458" s="81" t="str">
        <f t="shared" si="31"/>
        <v>204909069</v>
      </c>
      <c r="C458" s="319">
        <f t="shared" si="32"/>
        <v>44651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БЪЛГАРСКИ ФОНД ЗА ВЗЕМАНИЯ АДСИЦ</v>
      </c>
      <c r="B459" s="81" t="str">
        <f t="shared" si="31"/>
        <v>204909069</v>
      </c>
      <c r="C459" s="319">
        <f t="shared" si="32"/>
        <v>44651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2022-05-26T07:09:38Z</cp:lastPrinted>
  <dcterms:created xsi:type="dcterms:W3CDTF">2006-09-16T00:00:00Z</dcterms:created>
  <dcterms:modified xsi:type="dcterms:W3CDTF">2022-05-26T07:09:43Z</dcterms:modified>
  <cp:category/>
  <cp:version/>
  <cp:contentType/>
  <cp:contentStatus/>
</cp:coreProperties>
</file>