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73" activeTab="6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<sst xmlns="http://schemas.openxmlformats.org/spreadsheetml/2006/main" count="1061" uniqueCount="878">
  <si>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</si>
  <si>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</si>
  <si>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</si>
  <si>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</si>
  <si>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</si>
  <si>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</si>
  <si>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</si>
  <si>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</si>
  <si>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</si>
  <si>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</si>
  <si>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</si>
  <si>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</si>
  <si>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</si>
  <si>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</si>
  <si>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</si>
  <si>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</si>
  <si>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</si>
  <si>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</si>
  <si>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</si>
  <si>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</si>
  <si>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</si>
  <si>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</si>
  <si>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</si>
  <si>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</si>
  <si>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</si>
  <si>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</si>
  <si>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</si>
  <si>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</si>
  <si>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</si>
  <si>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</si>
  <si>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</si>
  <si>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</si>
  <si>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</si>
  <si>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</si>
  <si>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</si>
  <si>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</si>
  <si>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</si>
  <si>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</si>
  <si>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</si>
  <si>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</si>
  <si>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</si>
  <si>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</si>
  <si>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</si>
  <si>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</si>
  <si>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</si>
  <si>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</si>
  <si>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</si>
  <si>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</si>
  <si>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</si>
  <si>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</si>
  <si>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</si>
  <si>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</si>
  <si>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</si>
  <si>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</si>
  <si>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</si>
  <si>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</si>
  <si>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</si>
  <si>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</si>
  <si>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</si>
  <si>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</si>
  <si>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</si>
  <si>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</si>
  <si>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</si>
  <si>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</si>
  <si>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</si>
  <si>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</si>
  <si>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</si>
  <si>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</si>
  <si>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</si>
  <si>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</si>
  <si>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</si>
  <si>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</si>
  <si>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</si>
  <si>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</si>
  <si>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</si>
  <si>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</si>
  <si>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</si>
  <si>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</si>
  <si>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</si>
  <si>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</si>
  <si>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</si>
  <si>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</si>
  <si>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</si>
  <si>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</si>
  <si>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</si>
  <si>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</si>
  <si>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</si>
  <si>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</si>
  <si>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</si>
  <si>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</si>
  <si>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</si>
  <si>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</si>
  <si>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</si>
  <si>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</si>
  <si>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</si>
  <si>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</si>
  <si>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</si>
  <si>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</si>
  <si>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</si>
  <si>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</si>
  <si>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</si>
  <si>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</si>
  <si>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</si>
  <si>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</si>
  <si>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</si>
  <si>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</si>
  <si>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</si>
  <si>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</si>
  <si>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</si>
  <si>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</si>
  <si>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</si>
  <si>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</si>
  <si>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</si>
  <si>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</si>
  <si>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</si>
  <si>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</si>
  <si>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</si>
  <si>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</si>
  <si>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</si>
  <si>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</si>
  <si>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</si>
  <si>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</si>
  <si>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</si>
  <si>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</si>
  <si>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</si>
  <si>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</si>
  <si>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</si>
  <si>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</si>
  <si>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</si>
  <si>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</si>
  <si>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</si>
  <si>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</si>
  <si>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</si>
  <si>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</si>
  <si>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</si>
  <si>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</si>
  <si>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</si>
  <si>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</si>
  <si>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</si>
  <si>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</si>
  <si>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</si>
  <si>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</si>
  <si>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</si>
  <si>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</si>
  <si>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</si>
  <si>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</si>
  <si>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</si>
  <si>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</si>
  <si>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</si>
  <si>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</si>
  <si>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</si>
  <si>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</si>
  <si>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</si>
  <si>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</si>
  <si>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</si>
  <si>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</si>
  <si>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</si>
  <si>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</si>
  <si>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</si>
  <si>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</si>
  <si>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</si>
  <si>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</si>
  <si>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</si>
  <si>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</si>
  <si>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</si>
  <si>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</si>
  <si>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</si>
  <si>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</si>
  <si>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</si>
  <si>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</si>
  <si>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</si>
  <si>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</si>
  <si>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</si>
  <si>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</si>
  <si>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</si>
  <si>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</si>
  <si>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</si>
  <si>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</si>
  <si>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</si>
  <si>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</si>
  <si>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</si>
  <si>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</si>
  <si>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</si>
  <si>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</si>
  <si>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</si>
  <si>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</si>
  <si>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</si>
  <si>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</si>
  <si>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</si>
  <si>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</si>
  <si>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</si>
  <si>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</si>
  <si>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</si>
  <si>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</si>
  <si>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</si>
  <si>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</si>
  <si>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</si>
  <si>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</si>
  <si>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</si>
  <si>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</si>
  <si>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</si>
  <si>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</si>
  <si>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</si>
  <si>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</si>
  <si>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</si>
  <si>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</si>
  <si>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</si>
  <si>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</si>
  <si>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</si>
  <si>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</si>
  <si>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</si>
  <si>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</si>
  <si>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</si>
  <si>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</si>
  <si>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</si>
  <si>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</si>
  <si>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</si>
  <si>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</si>
  <si>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</si>
  <si>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</si>
  <si>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</si>
  <si>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</si>
  <si>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</si>
  <si>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</si>
  <si>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</si>
  <si>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</si>
  <si>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</si>
  <si>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</si>
  <si>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</si>
  <si>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</si>
  <si>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</si>
  <si>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</si>
  <si>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</si>
  <si>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</si>
  <si>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</si>
  <si>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</si>
  <si>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</si>
  <si>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</si>
  <si>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</si>
  <si>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</si>
  <si>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</si>
  <si>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</si>
  <si>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</si>
  <si>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</si>
  <si>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</si>
  <si>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</si>
  <si>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</si>
  <si>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</si>
  <si>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</si>
  <si>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</si>
  <si>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</si>
  <si>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</si>
  <si>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</si>
  <si>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</si>
  <si>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</si>
  <si>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</si>
  <si>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</si>
  <si>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</si>
  <si>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</si>
  <si>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</si>
  <si>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</si>
  <si>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</si>
  <si>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</si>
  <si>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</si>
  <si>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</si>
  <si>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</si>
  <si>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</si>
  <si>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</si>
  <si>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</si>
  <si>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</si>
  <si>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</si>
  <si>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</si>
  <si>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</si>
  <si>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</si>
  <si>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</si>
  <si>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</si>
  <si>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</si>
  <si>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09.08.2010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</si>
  <si>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</si>
  <si>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</si>
  <si>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</si>
  <si>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</si>
  <si>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</si>
  <si>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</si>
  <si>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</si>
  <si>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</si>
  <si>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</si>
  <si>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</si>
  <si>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</si>
  <si>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</si>
  <si>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</si>
  <si>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</si>
  <si>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</si>
  <si>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</si>
  <si>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</si>
  <si>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</si>
  <si>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</si>
  <si>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</si>
  <si>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</si>
  <si>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</si>
  <si>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</si>
  <si>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</si>
  <si>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</si>
  <si>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</si>
  <si>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</si>
  <si>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</si>
  <si>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</si>
  <si>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</si>
  <si>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</si>
  <si>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</si>
  <si>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</si>
  <si>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</si>
  <si>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</si>
  <si>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</si>
  <si>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</si>
  <si>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</si>
  <si>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</si>
  <si>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</si>
  <si>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</si>
  <si>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</si>
  <si>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</si>
  <si>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</si>
  <si>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</si>
  <si>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</si>
  <si>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</si>
  <si>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</si>
  <si>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</si>
  <si>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</si>
  <si>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</si>
  <si>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</si>
  <si>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</si>
  <si>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</si>
  <si>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</si>
  <si>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</si>
  <si>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</si>
  <si>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</si>
  <si>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</si>
  <si>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</si>
  <si>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</si>
  <si>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</si>
  <si>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</si>
  <si>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</si>
  <si>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</si>
  <si>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</si>
  <si>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</si>
  <si>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</si>
  <si>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</si>
  <si>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</si>
  <si>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</si>
  <si>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</si>
  <si>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</si>
  <si>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</si>
  <si>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</si>
  <si>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</si>
  <si>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</si>
  <si>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</si>
  <si>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</si>
  <si>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</si>
  <si>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</si>
  <si>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</si>
  <si>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</si>
  <si>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</si>
  <si>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</si>
  <si>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</si>
  <si>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</si>
  <si>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</si>
  <si>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</si>
  <si>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</si>
  <si>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</si>
  <si>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</si>
  <si>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</si>
  <si>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</si>
  <si>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</si>
  <si>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</si>
  <si>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</si>
  <si>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</si>
  <si>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</si>
  <si>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</si>
  <si>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</si>
  <si>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</si>
  <si>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</si>
  <si>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</si>
  <si>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</si>
  <si>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</si>
  <si>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</si>
  <si>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</si>
  <si>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</si>
  <si>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</si>
  <si>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</si>
  <si>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</si>
  <si>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</si>
  <si>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</si>
  <si>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09.08.2010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</si>
  <si>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</si>
  <si>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</si>
  <si>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</si>
  <si>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</si>
  <si>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</si>
  <si>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</si>
  <si>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</si>
  <si>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</si>
  <si>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</si>
  <si>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</si>
  <si>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</si>
  <si>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</si>
  <si>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</si>
  <si>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</si>
  <si>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</si>
  <si>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</si>
  <si>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</si>
  <si>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</si>
  <si>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</si>
  <si>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</si>
  <si>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</si>
  <si>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</si>
  <si>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</si>
  <si>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</si>
  <si>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</si>
  <si>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</si>
  <si>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</si>
  <si>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</si>
  <si>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</si>
  <si>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</si>
  <si>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</si>
  <si>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</si>
  <si>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</si>
  <si>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</si>
  <si>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</si>
  <si>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</si>
  <si>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</si>
  <si>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</si>
  <si>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</si>
  <si>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</si>
  <si>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</si>
  <si>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</si>
  <si>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</si>
  <si>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</si>
  <si>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</si>
  <si>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</si>
  <si>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</si>
  <si>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</si>
  <si>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</si>
  <si>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</si>
  <si>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</si>
  <si>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</si>
  <si>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</si>
  <si>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</si>
  <si>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</si>
  <si>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</si>
  <si>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</si>
  <si>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</si>
  <si>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</si>
  <si>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</si>
  <si>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</si>
  <si>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</si>
  <si>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</si>
  <si>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</si>
  <si>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</si>
  <si>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</si>
  <si>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</si>
  <si>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</si>
  <si>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</si>
  <si>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</si>
  <si>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</si>
  <si>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</si>
  <si>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</si>
  <si>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</si>
  <si>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</si>
  <si>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</si>
  <si>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</si>
  <si>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</si>
  <si>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</si>
  <si>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09.08.2010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</si>
  <si>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</si>
  <si>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</si>
  <si>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</si>
  <si>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</si>
  <si>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</si>
  <si>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</si>
  <si>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</si>
  <si>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</si>
  <si>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</si>
  <si>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</si>
  <si>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</si>
  <si>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</si>
  <si>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</si>
  <si>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</si>
  <si>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</si>
  <si>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</si>
  <si>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</si>
  <si>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</si>
  <si>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</si>
  <si>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</si>
  <si>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</si>
  <si>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</si>
  <si>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</si>
  <si>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</si>
  <si>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</si>
  <si>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</si>
  <si>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</si>
  <si>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</si>
  <si>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</si>
  <si>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</si>
  <si>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</si>
  <si>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</si>
  <si>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</si>
  <si>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</si>
  <si>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</si>
  <si>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</si>
  <si>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</si>
  <si>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</si>
  <si>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</si>
  <si>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</si>
  <si>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</si>
  <si>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</si>
  <si>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</si>
  <si>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</si>
  <si>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</si>
  <si>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</si>
  <si>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</si>
  <si>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</si>
  <si>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</si>
  <si>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</si>
  <si>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</si>
  <si>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</si>
  <si>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</si>
  <si>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</si>
  <si>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</si>
  <si>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</si>
  <si>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</si>
  <si>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</si>
  <si>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</si>
  <si>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</si>
  <si>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</si>
  <si>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</si>
  <si>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</si>
  <si>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09.08.2010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</si>
  <si>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</si>
  <si>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</si>
  <si>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</si>
  <si>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</si>
  <si>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</si>
  <si>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</si>
  <si>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</si>
  <si>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</si>
  <si>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</si>
  <si>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</si>
  <si>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</si>
  <si>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</si>
  <si>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</si>
  <si>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</si>
  <si>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</si>
  <si>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</si>
  <si>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</si>
  <si>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</si>
  <si>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</si>
  <si>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</si>
  <si>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</si>
  <si>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</si>
  <si>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</si>
  <si>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</si>
  <si>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</si>
  <si>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</si>
  <si>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</si>
  <si>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</si>
  <si>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</si>
  <si>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</si>
  <si>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</si>
  <si>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</si>
  <si>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</si>
  <si>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</si>
  <si>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</si>
  <si>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</si>
  <si>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</si>
  <si>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</si>
  <si>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</si>
  <si>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</si>
  <si>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</si>
  <si>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</si>
  <si>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</si>
  <si>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</si>
  <si>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</si>
  <si>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</si>
  <si>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</si>
  <si>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</si>
  <si>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</si>
  <si>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</si>
  <si>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</si>
  <si>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</si>
  <si>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</si>
  <si>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</si>
  <si>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</si>
  <si>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</si>
  <si>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</si>
  <si>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</si>
  <si>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</si>
  <si>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</si>
  <si>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</si>
  <si>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</si>
  <si>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</si>
  <si>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</si>
  <si>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</si>
  <si>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</si>
  <si>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</si>
  <si>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</si>
  <si>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</si>
  <si>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</si>
  <si>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</si>
  <si>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</si>
  <si>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</si>
  <si>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</si>
  <si>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</si>
  <si>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</si>
  <si>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</si>
  <si>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</si>
  <si>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</si>
  <si>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</si>
  <si>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</si>
  <si>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</si>
  <si>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</si>
  <si>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</si>
  <si>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</si>
  <si>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</si>
  <si>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</si>
  <si>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</si>
  <si>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</si>
  <si>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</si>
  <si>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</si>
  <si>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</si>
  <si>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09.08.2010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</si>
  <si>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</si>
  <si>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</si>
  <si>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</si>
  <si>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</si>
  <si>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</si>
  <si>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</si>
  <si>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</si>
  <si>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</si>
  <si>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</si>
  <si>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</si>
  <si>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</si>
  <si>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</si>
  <si>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</si>
  <si>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</si>
  <si>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</si>
  <si>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</si>
  <si>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</si>
  <si>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</si>
  <si>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</si>
  <si>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</si>
  <si>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</si>
  <si>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</si>
  <si>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</si>
  <si>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</si>
  <si>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</si>
  <si>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</si>
  <si>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</si>
  <si>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</si>
  <si>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</si>
  <si>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</si>
  <si>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</si>
  <si>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</si>
  <si>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</si>
  <si>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</si>
  <si>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</si>
  <si>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</si>
  <si>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</si>
  <si>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</si>
  <si>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</si>
  <si>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</si>
  <si>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</si>
  <si>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</si>
  <si>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</si>
  <si>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</si>
  <si>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</si>
  <si>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</si>
  <si>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</si>
  <si>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</si>
  <si>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</si>
  <si>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</si>
  <si>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</si>
  <si>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</si>
  <si>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</si>
  <si>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</si>
  <si>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</si>
  <si>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</si>
  <si>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</si>
  <si>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</si>
  <si>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</si>
  <si>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</si>
  <si>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</si>
  <si>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</si>
  <si>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</si>
  <si>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</si>
  <si>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</si>
  <si>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</si>
  <si>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</si>
  <si>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</si>
  <si>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</si>
  <si>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</si>
  <si>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</si>
  <si>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</si>
  <si>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</si>
  <si>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</si>
  <si>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</si>
  <si>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</si>
  <si>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</si>
  <si>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</si>
  <si>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</si>
  <si>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</si>
  <si>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</si>
  <si>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</si>
  <si>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</si>
  <si>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</si>
  <si>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</si>
  <si>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</si>
  <si>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</si>
  <si>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</si>
  <si>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</si>
  <si>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</si>
  <si>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</si>
  <si>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</si>
  <si>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</si>
  <si>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</si>
  <si>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</si>
  <si>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</si>
  <si>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</si>
  <si>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</si>
  <si>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</si>
  <si>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</si>
  <si>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</si>
  <si>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</si>
  <si>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</si>
  <si>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</si>
  <si>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</si>
  <si>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</si>
  <si>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</si>
  <si>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</si>
  <si>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</si>
  <si>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</si>
  <si>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</si>
  <si>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</si>
  <si>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</si>
  <si>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</si>
  <si>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</si>
  <si>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</si>
  <si>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</si>
  <si>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</si>
  <si>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</si>
  <si>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</si>
  <si>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</si>
  <si>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</si>
  <si>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</si>
  <si>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</si>
  <si>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</si>
  <si>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</si>
  <si>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</si>
  <si>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</si>
  <si>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</si>
  <si>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</si>
  <si>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</si>
  <si>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</si>
  <si>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</si>
  <si>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</si>
  <si>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</si>
  <si>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</si>
  <si>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</si>
  <si>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</si>
  <si>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</si>
  <si>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</si>
  <si>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</si>
  <si>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</si>
  <si>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</si>
  <si>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</si>
  <si>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</si>
  <si>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</si>
  <si>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</si>
  <si>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</si>
  <si>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</si>
  <si>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</si>
  <si>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</si>
  <si>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</si>
  <si>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</si>
  <si>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</si>
  <si>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</si>
  <si>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</si>
  <si>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</si>
  <si>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</si>
  <si>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</si>
  <si>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</si>
  <si>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</si>
  <si>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</si>
  <si>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</si>
  <si>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</si>
  <si>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</si>
  <si>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</si>
  <si>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</si>
  <si>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</si>
  <si>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</si>
  <si>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</si>
  <si>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</si>
  <si>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</si>
  <si>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</si>
  <si>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съставяне:09.08.2010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</si>
  <si>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</si>
  <si>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</si>
  <si>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</si>
  <si>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</si>
  <si>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</si>
  <si>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</si>
  <si>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</si>
  <si>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</si>
  <si>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</si>
  <si>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</si>
  <si>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</si>
  <si>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</si>
  <si>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</si>
  <si>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</si>
  <si>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</si>
  <si>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</si>
  <si>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</si>
  <si>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</si>
  <si>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</si>
  <si>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</si>
  <si>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</si>
  <si>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</si>
  <si>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</si>
  <si>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</si>
  <si>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</si>
  <si>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</si>
  <si>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</si>
  <si>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</si>
  <si>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</si>
  <si>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</si>
  <si>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</si>
  <si>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</si>
  <si>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</si>
  <si>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</si>
  <si>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</si>
  <si>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</si>
  <si>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</si>
  <si>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</si>
  <si>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</si>
  <si>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</si>
  <si>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</si>
  <si>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</si>
  <si>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</si>
  <si>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</si>
  <si>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</si>
  <si>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</si>
  <si>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</si>
  <si>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</si>
  <si>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</si>
  <si>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</si>
  <si>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</si>
  <si>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</si>
  <si>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</si>
  <si>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</si>
  <si>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</si>
  <si>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</si>
  <si>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</si>
  <si>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</si>
  <si>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</si>
  <si>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</si>
  <si>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</si>
  <si>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</si>
  <si>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</si>
  <si>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</si>
  <si>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</si>
  <si>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</si>
  <si>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</si>
  <si>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</si>
  <si>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</si>
  <si>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</si>
  <si>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</si>
  <si>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09.08.2010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</si>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</sst>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B1">
      <selection activeCell="C14" sqref="C1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>
        <v>40359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>
        <v>452</v>
      </c>
      <c r="D11" s="46">
        <v>446</v>
      </c>
      <c r="E11" s="41" t="s">
        <v>25</v>
      </c>
      <c r="F11" s="47" t="s">
        <v>26</v>
      </c>
      <c r="G11" s="48">
        <v>89</v>
      </c>
      <c r="H11" s="48">
        <v>89</v>
      </c>
    </row>
    <row r="12" spans="1:8" ht="13.5">
      <c r="A12" s="39" t="s">
        <v>27</v>
      </c>
      <c r="B12" s="45" t="s">
        <v>28</v>
      </c>
      <c r="C12" s="46">
        <v>194</v>
      </c>
      <c r="D12" s="46">
        <v>156</v>
      </c>
      <c r="E12" s="41" t="s">
        <v>29</v>
      </c>
      <c r="F12" s="47" t="s">
        <v>30</v>
      </c>
      <c r="G12" s="49">
        <v>89</v>
      </c>
      <c r="H12" s="49">
        <v>89</v>
      </c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>
        <v>136</v>
      </c>
      <c r="D14" s="46">
        <v>142</v>
      </c>
      <c r="E14" s="50" t="s">
        <v>37</v>
      </c>
      <c r="F14" s="47" t="s">
        <v>38</v>
      </c>
      <c r="G14" s="51"/>
      <c r="H14" s="51"/>
    </row>
    <row r="15" spans="1:8" ht="13.5">
      <c r="A15" s="39" t="s">
        <v>39</v>
      </c>
      <c r="B15" s="45" t="s">
        <v>40</v>
      </c>
      <c r="C15" s="46">
        <v>26</v>
      </c>
      <c r="D15" s="46">
        <v>30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6</v>
      </c>
      <c r="D16" s="46">
        <v>8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814</v>
      </c>
      <c r="D19" s="60">
        <f>SUM(D11:D18)</f>
        <v>782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95</v>
      </c>
      <c r="H20" s="61">
        <v>95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9</v>
      </c>
      <c r="H22" s="48">
        <v>9</v>
      </c>
    </row>
    <row r="23" spans="1:13" ht="13.5">
      <c r="A23" s="39" t="s">
        <v>69</v>
      </c>
      <c r="B23" s="45" t="s">
        <v>70</v>
      </c>
      <c r="C23" s="46"/>
      <c r="D23" s="46"/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/>
      <c r="D24" s="46"/>
      <c r="E24" s="41" t="s">
        <v>75</v>
      </c>
      <c r="F24" s="47" t="s">
        <v>76</v>
      </c>
      <c r="G24" s="48">
        <v>806</v>
      </c>
      <c r="H24" s="48">
        <v>806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>
        <v>3</v>
      </c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3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-107</v>
      </c>
      <c r="H27" s="54">
        <f>SUM(H28:H30)</f>
        <v>51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/>
      <c r="H28" s="48">
        <v>51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-107</v>
      </c>
      <c r="H29" s="51">
        <v>0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/>
      <c r="H31" s="48"/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>
        <v>-148</v>
      </c>
      <c r="H32" s="51">
        <v>-167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-255</v>
      </c>
      <c r="H33" s="54">
        <f>H27+H31+H32</f>
        <v>-116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744</v>
      </c>
      <c r="H36" s="54">
        <f>H25+H17+H33</f>
        <v>883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3.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3.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23.25">
      <c r="A55" s="88" t="s">
        <v>174</v>
      </c>
      <c r="B55" s="89" t="s">
        <v>175</v>
      </c>
      <c r="C55" s="60">
        <f>C19+C20+C21+C27+C32+C45+C51+C53+C54</f>
        <v>817</v>
      </c>
      <c r="D55" s="60">
        <f>D19+D20+D21+D27+D32+D45+D51+D53+D54</f>
        <v>782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3.5">
      <c r="A58" s="39" t="s">
        <v>181</v>
      </c>
      <c r="B58" s="45" t="s">
        <v>182</v>
      </c>
      <c r="C58" s="46">
        <v>263</v>
      </c>
      <c r="D58" s="46">
        <v>314</v>
      </c>
      <c r="E58" s="41" t="s">
        <v>131</v>
      </c>
      <c r="F58" s="93"/>
      <c r="G58" s="66"/>
      <c r="H58" s="54"/>
    </row>
    <row r="59" spans="1:13" ht="23.2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3.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/>
      <c r="H60" s="48"/>
    </row>
    <row r="61" spans="1:18" ht="13.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2141</v>
      </c>
      <c r="H61" s="54">
        <f>SUM(H62:H68)</f>
        <v>2050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1822</v>
      </c>
      <c r="H62" s="48">
        <v>1926</v>
      </c>
    </row>
    <row r="63" spans="1:13" ht="13.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>
        <v>170</v>
      </c>
      <c r="H63" s="48"/>
      <c r="M63" s="68"/>
    </row>
    <row r="64" spans="1:15" ht="13.5">
      <c r="A64" s="39" t="s">
        <v>54</v>
      </c>
      <c r="B64" s="59" t="s">
        <v>203</v>
      </c>
      <c r="C64" s="60">
        <f>SUM(C58:C63)</f>
        <v>263</v>
      </c>
      <c r="D64" s="60">
        <f>SUM(D58:D63)</f>
        <v>314</v>
      </c>
      <c r="E64" s="41" t="s">
        <v>204</v>
      </c>
      <c r="F64" s="47" t="s">
        <v>205</v>
      </c>
      <c r="G64" s="48">
        <v>37</v>
      </c>
      <c r="H64" s="48">
        <v>10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206</v>
      </c>
      <c r="F65" s="47" t="s">
        <v>207</v>
      </c>
      <c r="G65" s="48">
        <v>45</v>
      </c>
      <c r="H65" s="48">
        <v>21</v>
      </c>
    </row>
    <row r="66" spans="1:8" ht="13.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55</v>
      </c>
      <c r="H66" s="48">
        <v>69</v>
      </c>
    </row>
    <row r="67" spans="1:8" ht="13.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7</v>
      </c>
      <c r="H67" s="48">
        <v>12</v>
      </c>
    </row>
    <row r="68" spans="1:8" ht="13.5">
      <c r="A68" s="39" t="s">
        <v>215</v>
      </c>
      <c r="B68" s="45" t="s">
        <v>216</v>
      </c>
      <c r="C68" s="46">
        <v>797</v>
      </c>
      <c r="D68" s="46">
        <v>890</v>
      </c>
      <c r="E68" s="41" t="s">
        <v>217</v>
      </c>
      <c r="F68" s="47" t="s">
        <v>218</v>
      </c>
      <c r="G68" s="48">
        <v>5</v>
      </c>
      <c r="H68" s="48">
        <v>12</v>
      </c>
    </row>
    <row r="69" spans="1:8" ht="13.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18</v>
      </c>
      <c r="H69" s="48">
        <v>22</v>
      </c>
    </row>
    <row r="70" spans="1:8" ht="13.5">
      <c r="A70" s="39" t="s">
        <v>222</v>
      </c>
      <c r="B70" s="45" t="s">
        <v>223</v>
      </c>
      <c r="C70" s="46">
        <v>170</v>
      </c>
      <c r="D70" s="46"/>
      <c r="E70" s="41" t="s">
        <v>224</v>
      </c>
      <c r="F70" s="47" t="s">
        <v>225</v>
      </c>
      <c r="G70" s="48"/>
      <c r="H70" s="48"/>
    </row>
    <row r="71" spans="1:18" ht="13.5">
      <c r="A71" s="39" t="s">
        <v>226</v>
      </c>
      <c r="B71" s="45" t="s">
        <v>227</v>
      </c>
      <c r="C71" s="46">
        <v>486</v>
      </c>
      <c r="D71" s="46">
        <v>478</v>
      </c>
      <c r="E71" s="67" t="s">
        <v>49</v>
      </c>
      <c r="F71" s="94" t="s">
        <v>228</v>
      </c>
      <c r="G71" s="95">
        <f>G59+G60+G61+G69+G70</f>
        <v>2159</v>
      </c>
      <c r="H71" s="95">
        <f>H59+H60+H61+H69+H70</f>
        <v>2072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229</v>
      </c>
      <c r="B72" s="45" t="s">
        <v>230</v>
      </c>
      <c r="C72" s="46">
        <v>19</v>
      </c>
      <c r="D72" s="46">
        <v>17</v>
      </c>
      <c r="E72" s="50"/>
      <c r="F72" s="96"/>
      <c r="G72" s="97"/>
      <c r="H72" s="98"/>
    </row>
    <row r="73" spans="1:8" ht="13.5">
      <c r="A73" s="39" t="s">
        <v>231</v>
      </c>
      <c r="B73" s="45" t="s">
        <v>232</v>
      </c>
      <c r="C73" s="46">
        <v>2</v>
      </c>
      <c r="D73" s="46">
        <v>1</v>
      </c>
      <c r="E73" s="99"/>
      <c r="F73" s="100"/>
      <c r="G73" s="101"/>
      <c r="H73" s="102"/>
    </row>
    <row r="74" spans="1:8" ht="13.5">
      <c r="A74" s="39" t="s">
        <v>233</v>
      </c>
      <c r="B74" s="45" t="s">
        <v>234</v>
      </c>
      <c r="C74" s="46">
        <v>10</v>
      </c>
      <c r="D74" s="46">
        <v>6</v>
      </c>
      <c r="E74" s="41" t="s">
        <v>235</v>
      </c>
      <c r="F74" s="103" t="s">
        <v>236</v>
      </c>
      <c r="G74" s="48"/>
      <c r="H74" s="48"/>
    </row>
    <row r="75" spans="1:15" ht="13.5">
      <c r="A75" s="39" t="s">
        <v>79</v>
      </c>
      <c r="B75" s="59" t="s">
        <v>237</v>
      </c>
      <c r="C75" s="60">
        <f>SUM(C67:C74)</f>
        <v>1484</v>
      </c>
      <c r="D75" s="60">
        <f>SUM(D67:D74)</f>
        <v>1392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3.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2159</v>
      </c>
      <c r="H79" s="107">
        <f>H71+H74+H75+H76</f>
        <v>2072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3.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3.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3.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258</v>
      </c>
      <c r="B87" s="45" t="s">
        <v>259</v>
      </c>
      <c r="C87" s="46">
        <v>4</v>
      </c>
      <c r="D87" s="46">
        <v>2</v>
      </c>
      <c r="E87" s="99"/>
      <c r="F87" s="109"/>
      <c r="G87" s="109"/>
      <c r="H87" s="110"/>
      <c r="M87" s="68"/>
    </row>
    <row r="88" spans="1:8" ht="13.5">
      <c r="A88" s="39" t="s">
        <v>260</v>
      </c>
      <c r="B88" s="45" t="s">
        <v>261</v>
      </c>
      <c r="C88" s="46">
        <v>335</v>
      </c>
      <c r="D88" s="46">
        <v>465</v>
      </c>
      <c r="E88" s="79"/>
      <c r="F88" s="109"/>
      <c r="G88" s="109"/>
      <c r="H88" s="110"/>
    </row>
    <row r="89" spans="1:13" ht="13.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3.5">
      <c r="A91" s="39" t="s">
        <v>266</v>
      </c>
      <c r="B91" s="59" t="s">
        <v>267</v>
      </c>
      <c r="C91" s="60">
        <f>SUM(C87:C90)</f>
        <v>339</v>
      </c>
      <c r="D91" s="60">
        <f>SUM(D87:D90)</f>
        <v>467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3.5">
      <c r="A93" s="39" t="s">
        <v>270</v>
      </c>
      <c r="B93" s="111" t="s">
        <v>271</v>
      </c>
      <c r="C93" s="60">
        <f>C64+C75+C84+C91+C92</f>
        <v>2086</v>
      </c>
      <c r="D93" s="60">
        <f>D64+D75+D84+D91+D92</f>
        <v>2173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272</v>
      </c>
      <c r="B94" s="113" t="s">
        <v>273</v>
      </c>
      <c r="C94" s="114">
        <f>C93+C55</f>
        <v>2903</v>
      </c>
      <c r="D94" s="114">
        <f>D93+D55</f>
        <v>2955</v>
      </c>
      <c r="E94" s="115" t="s">
        <v>274</v>
      </c>
      <c r="F94" s="116" t="s">
        <v>275</v>
      </c>
      <c r="G94" s="117">
        <f>G36+G39+G55+G79</f>
        <v>2903</v>
      </c>
      <c r="H94" s="117">
        <f>H36+H39+H55+H79</f>
        <v>2955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3">
      <selection activeCell="B48" sqref="B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281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>
        <f>'справка _1_БАЛАНС'!E5</f>
        <v>40359</v>
      </c>
      <c r="C4" s="141"/>
      <c r="D4" s="141"/>
      <c r="E4" s="142"/>
      <c r="F4" s="143"/>
      <c r="G4" s="134"/>
      <c r="H4" s="144" t="s">
        <v>282</v>
      </c>
    </row>
    <row r="5" spans="1:8" ht="23.25">
      <c r="A5" s="145" t="s">
        <v>283</v>
      </c>
      <c r="B5" s="146" t="s">
        <v>11</v>
      </c>
      <c r="C5" s="145" t="s">
        <v>12</v>
      </c>
      <c r="D5" s="147" t="s">
        <v>16</v>
      </c>
      <c r="E5" s="145" t="s">
        <v>284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285</v>
      </c>
      <c r="B7" s="149"/>
      <c r="C7" s="150"/>
      <c r="D7" s="150"/>
      <c r="E7" s="149" t="s">
        <v>286</v>
      </c>
      <c r="F7" s="151"/>
      <c r="G7" s="152"/>
      <c r="H7" s="152"/>
    </row>
    <row r="8" spans="1:8" ht="12">
      <c r="A8" s="153" t="s">
        <v>287</v>
      </c>
      <c r="B8" s="153"/>
      <c r="C8" s="154"/>
      <c r="D8" s="155"/>
      <c r="E8" s="153" t="s">
        <v>288</v>
      </c>
      <c r="F8" s="151"/>
      <c r="G8" s="152"/>
      <c r="H8" s="152"/>
    </row>
    <row r="9" spans="1:8" ht="12">
      <c r="A9" s="156" t="s">
        <v>289</v>
      </c>
      <c r="B9" s="157" t="s">
        <v>290</v>
      </c>
      <c r="C9" s="158">
        <v>412</v>
      </c>
      <c r="D9" s="158">
        <v>1665</v>
      </c>
      <c r="E9" s="156" t="s">
        <v>291</v>
      </c>
      <c r="F9" s="159" t="s">
        <v>292</v>
      </c>
      <c r="G9" s="160">
        <v>508</v>
      </c>
      <c r="H9" s="160">
        <v>1955</v>
      </c>
    </row>
    <row r="10" spans="1:8" ht="12">
      <c r="A10" s="156" t="s">
        <v>293</v>
      </c>
      <c r="B10" s="157" t="s">
        <v>294</v>
      </c>
      <c r="C10" s="158">
        <v>104</v>
      </c>
      <c r="D10" s="158">
        <v>259</v>
      </c>
      <c r="E10" s="156" t="s">
        <v>295</v>
      </c>
      <c r="F10" s="159" t="s">
        <v>296</v>
      </c>
      <c r="G10" s="160">
        <v>22</v>
      </c>
      <c r="H10" s="160">
        <v>38</v>
      </c>
    </row>
    <row r="11" spans="1:8" ht="12">
      <c r="A11" s="156" t="s">
        <v>297</v>
      </c>
      <c r="B11" s="157" t="s">
        <v>298</v>
      </c>
      <c r="C11" s="158">
        <v>17</v>
      </c>
      <c r="D11" s="158">
        <v>18</v>
      </c>
      <c r="E11" s="161" t="s">
        <v>299</v>
      </c>
      <c r="F11" s="159" t="s">
        <v>300</v>
      </c>
      <c r="G11" s="160">
        <v>6</v>
      </c>
      <c r="H11" s="160">
        <v>13</v>
      </c>
    </row>
    <row r="12" spans="1:8" ht="12">
      <c r="A12" s="156" t="s">
        <v>301</v>
      </c>
      <c r="B12" s="157" t="s">
        <v>302</v>
      </c>
      <c r="C12" s="158">
        <v>117</v>
      </c>
      <c r="D12" s="158">
        <v>133</v>
      </c>
      <c r="E12" s="161" t="s">
        <v>81</v>
      </c>
      <c r="F12" s="159" t="s">
        <v>303</v>
      </c>
      <c r="G12" s="160">
        <v>34</v>
      </c>
      <c r="H12" s="160">
        <v>13</v>
      </c>
    </row>
    <row r="13" spans="1:18" ht="12">
      <c r="A13" s="156" t="s">
        <v>304</v>
      </c>
      <c r="B13" s="157" t="s">
        <v>305</v>
      </c>
      <c r="C13" s="158">
        <v>17</v>
      </c>
      <c r="D13" s="158">
        <v>22</v>
      </c>
      <c r="E13" s="162" t="s">
        <v>54</v>
      </c>
      <c r="F13" s="163" t="s">
        <v>306</v>
      </c>
      <c r="G13" s="152">
        <f>SUM(G9:G12)</f>
        <v>570</v>
      </c>
      <c r="H13" s="152">
        <f>SUM(H9:H12)</f>
        <v>2019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307</v>
      </c>
      <c r="B14" s="157" t="s">
        <v>308</v>
      </c>
      <c r="C14" s="158">
        <v>49</v>
      </c>
      <c r="D14" s="158">
        <v>28</v>
      </c>
      <c r="E14" s="161"/>
      <c r="F14" s="164"/>
      <c r="G14" s="165"/>
      <c r="H14" s="165"/>
    </row>
    <row r="15" spans="1:8" ht="23.25">
      <c r="A15" s="156" t="s">
        <v>309</v>
      </c>
      <c r="B15" s="157" t="s">
        <v>310</v>
      </c>
      <c r="C15" s="166">
        <v>0</v>
      </c>
      <c r="D15" s="166">
        <v>0</v>
      </c>
      <c r="E15" s="153" t="s">
        <v>311</v>
      </c>
      <c r="F15" s="167" t="s">
        <v>312</v>
      </c>
      <c r="G15" s="160"/>
      <c r="H15" s="160"/>
    </row>
    <row r="16" spans="1:8" ht="12">
      <c r="A16" s="156" t="s">
        <v>313</v>
      </c>
      <c r="B16" s="157" t="s">
        <v>314</v>
      </c>
      <c r="C16" s="166">
        <v>1</v>
      </c>
      <c r="D16" s="166">
        <v>1</v>
      </c>
      <c r="E16" s="156" t="s">
        <v>315</v>
      </c>
      <c r="F16" s="164" t="s">
        <v>316</v>
      </c>
      <c r="G16" s="168"/>
      <c r="H16" s="168"/>
    </row>
    <row r="17" spans="1:8" ht="12">
      <c r="A17" s="169" t="s">
        <v>317</v>
      </c>
      <c r="B17" s="157" t="s">
        <v>318</v>
      </c>
      <c r="C17" s="170"/>
      <c r="D17" s="170"/>
      <c r="E17" s="153"/>
      <c r="F17" s="151"/>
      <c r="G17" s="165"/>
      <c r="H17" s="165"/>
    </row>
    <row r="18" spans="1:8" ht="12">
      <c r="A18" s="169" t="s">
        <v>319</v>
      </c>
      <c r="B18" s="157" t="s">
        <v>320</v>
      </c>
      <c r="C18" s="170"/>
      <c r="D18" s="170"/>
      <c r="E18" s="153" t="s">
        <v>321</v>
      </c>
      <c r="F18" s="151"/>
      <c r="G18" s="165"/>
      <c r="H18" s="165"/>
    </row>
    <row r="19" spans="1:15" ht="12">
      <c r="A19" s="162" t="s">
        <v>54</v>
      </c>
      <c r="B19" s="171" t="s">
        <v>322</v>
      </c>
      <c r="C19" s="172">
        <f>SUM(C9:C15)+C16</f>
        <v>717</v>
      </c>
      <c r="D19" s="172">
        <f>SUM(D9:D15)+D16</f>
        <v>2126</v>
      </c>
      <c r="E19" s="151" t="s">
        <v>323</v>
      </c>
      <c r="F19" s="164" t="s">
        <v>324</v>
      </c>
      <c r="G19" s="160">
        <v>1</v>
      </c>
      <c r="H19" s="160">
        <v>67</v>
      </c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325</v>
      </c>
      <c r="F20" s="164" t="s">
        <v>326</v>
      </c>
      <c r="G20" s="160"/>
      <c r="H20" s="160"/>
    </row>
    <row r="21" spans="1:8" ht="23.25">
      <c r="A21" s="153" t="s">
        <v>327</v>
      </c>
      <c r="B21" s="174"/>
      <c r="C21" s="173"/>
      <c r="D21" s="173"/>
      <c r="E21" s="156" t="s">
        <v>328</v>
      </c>
      <c r="F21" s="164" t="s">
        <v>329</v>
      </c>
      <c r="G21" s="160"/>
      <c r="H21" s="160"/>
    </row>
    <row r="22" spans="1:8" ht="23.25">
      <c r="A22" s="151" t="s">
        <v>330</v>
      </c>
      <c r="B22" s="174" t="s">
        <v>331</v>
      </c>
      <c r="C22" s="158"/>
      <c r="D22" s="158"/>
      <c r="E22" s="151" t="s">
        <v>332</v>
      </c>
      <c r="F22" s="164" t="s">
        <v>333</v>
      </c>
      <c r="G22" s="160"/>
      <c r="H22" s="160"/>
    </row>
    <row r="23" spans="1:8" ht="23.25">
      <c r="A23" s="156" t="s">
        <v>334</v>
      </c>
      <c r="B23" s="174" t="s">
        <v>335</v>
      </c>
      <c r="C23" s="158"/>
      <c r="D23" s="158"/>
      <c r="E23" s="156" t="s">
        <v>336</v>
      </c>
      <c r="F23" s="164" t="s">
        <v>337</v>
      </c>
      <c r="G23" s="160"/>
      <c r="H23" s="160"/>
    </row>
    <row r="24" spans="1:18" ht="12">
      <c r="A24" s="156" t="s">
        <v>338</v>
      </c>
      <c r="B24" s="174" t="s">
        <v>339</v>
      </c>
      <c r="C24" s="158"/>
      <c r="D24" s="158"/>
      <c r="E24" s="162" t="s">
        <v>106</v>
      </c>
      <c r="F24" s="167" t="s">
        <v>340</v>
      </c>
      <c r="G24" s="152">
        <f>SUM(G19:G23)</f>
        <v>1</v>
      </c>
      <c r="H24" s="152">
        <f>SUM(H19:H23)</f>
        <v>67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81</v>
      </c>
      <c r="B25" s="174" t="s">
        <v>341</v>
      </c>
      <c r="C25" s="158">
        <v>2</v>
      </c>
      <c r="D25" s="158">
        <v>2</v>
      </c>
      <c r="E25" s="169"/>
      <c r="F25" s="151"/>
      <c r="G25" s="165"/>
      <c r="H25" s="165"/>
    </row>
    <row r="26" spans="1:14" ht="12">
      <c r="A26" s="162" t="s">
        <v>79</v>
      </c>
      <c r="B26" s="175" t="s">
        <v>342</v>
      </c>
      <c r="C26" s="172">
        <f>SUM(C22:C25)</f>
        <v>2</v>
      </c>
      <c r="D26" s="172">
        <f>SUM(D22:D25)</f>
        <v>2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343</v>
      </c>
      <c r="B28" s="146" t="s">
        <v>344</v>
      </c>
      <c r="C28" s="155">
        <f>C26+C19</f>
        <v>719</v>
      </c>
      <c r="D28" s="155">
        <f>D26+D19</f>
        <v>2128</v>
      </c>
      <c r="E28" s="149" t="s">
        <v>345</v>
      </c>
      <c r="F28" s="167" t="s">
        <v>346</v>
      </c>
      <c r="G28" s="152">
        <f>G13+G15+G24</f>
        <v>571</v>
      </c>
      <c r="H28" s="152">
        <f>H13+H15+H24</f>
        <v>2086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347</v>
      </c>
      <c r="B30" s="146" t="s">
        <v>348</v>
      </c>
      <c r="C30" s="155">
        <f>IF((G28-C28)&gt;0,G28-C28,0)</f>
        <v>0</v>
      </c>
      <c r="D30" s="155">
        <f>IF((H28-D28)&gt;0,H28-D28,0)</f>
        <v>0</v>
      </c>
      <c r="E30" s="149" t="s">
        <v>349</v>
      </c>
      <c r="F30" s="167" t="s">
        <v>350</v>
      </c>
      <c r="G30" s="176">
        <f>IF((C28-G28)&gt;0,C28-G28,0)</f>
        <v>148</v>
      </c>
      <c r="H30" s="176">
        <f>IF((D28-H28)&gt;0,D28-H28,0)</f>
        <v>42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351</v>
      </c>
      <c r="B31" s="175" t="s">
        <v>352</v>
      </c>
      <c r="C31" s="158"/>
      <c r="D31" s="158"/>
      <c r="E31" s="153" t="s">
        <v>353</v>
      </c>
      <c r="F31" s="164" t="s">
        <v>354</v>
      </c>
      <c r="G31" s="160"/>
      <c r="H31" s="160"/>
    </row>
    <row r="32" spans="1:8" ht="12">
      <c r="A32" s="153" t="s">
        <v>355</v>
      </c>
      <c r="B32" s="178" t="s">
        <v>356</v>
      </c>
      <c r="C32" s="158"/>
      <c r="D32" s="158"/>
      <c r="E32" s="153" t="s">
        <v>357</v>
      </c>
      <c r="F32" s="164" t="s">
        <v>358</v>
      </c>
      <c r="G32" s="160"/>
      <c r="H32" s="160"/>
    </row>
    <row r="33" spans="1:18" ht="12">
      <c r="A33" s="179" t="s">
        <v>359</v>
      </c>
      <c r="B33" s="175" t="s">
        <v>360</v>
      </c>
      <c r="C33" s="172">
        <f>C28+C31+C32</f>
        <v>719</v>
      </c>
      <c r="D33" s="172">
        <f>D28+D31+D32</f>
        <v>2128</v>
      </c>
      <c r="E33" s="149" t="s">
        <v>361</v>
      </c>
      <c r="F33" s="167" t="s">
        <v>362</v>
      </c>
      <c r="G33" s="176">
        <f>G32+G31+G28</f>
        <v>571</v>
      </c>
      <c r="H33" s="176">
        <f>H32+H31+H28</f>
        <v>2086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363</v>
      </c>
      <c r="B34" s="146" t="s">
        <v>364</v>
      </c>
      <c r="C34" s="155">
        <f>IF((G33-C33)&gt;0,G33-C33,0)</f>
        <v>0</v>
      </c>
      <c r="D34" s="155">
        <f>IF((H33-D33)&gt;0,H33-D33,0)</f>
        <v>0</v>
      </c>
      <c r="E34" s="179" t="s">
        <v>365</v>
      </c>
      <c r="F34" s="167" t="s">
        <v>366</v>
      </c>
      <c r="G34" s="152">
        <f>IF((C33-G33)&gt;0,C33-G33,0)</f>
        <v>148</v>
      </c>
      <c r="H34" s="152">
        <f>IF((D33-H33)&gt;0,D33-H33,0)</f>
        <v>42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367</v>
      </c>
      <c r="B35" s="175" t="s">
        <v>368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369</v>
      </c>
      <c r="B36" s="174" t="s">
        <v>370</v>
      </c>
      <c r="C36" s="158"/>
      <c r="D36" s="158"/>
      <c r="E36" s="180"/>
      <c r="F36" s="151"/>
      <c r="G36" s="165"/>
      <c r="H36" s="165"/>
    </row>
    <row r="37" spans="1:8" ht="23.25">
      <c r="A37" s="181" t="s">
        <v>371</v>
      </c>
      <c r="B37" s="182" t="s">
        <v>372</v>
      </c>
      <c r="C37" s="183"/>
      <c r="D37" s="183"/>
      <c r="E37" s="180"/>
      <c r="F37" s="164"/>
      <c r="G37" s="165"/>
      <c r="H37" s="165"/>
    </row>
    <row r="38" spans="1:8" ht="12">
      <c r="A38" s="184" t="s">
        <v>373</v>
      </c>
      <c r="B38" s="182" t="s">
        <v>374</v>
      </c>
      <c r="C38" s="185"/>
      <c r="D38" s="185"/>
      <c r="E38" s="180"/>
      <c r="F38" s="164"/>
      <c r="G38" s="165"/>
      <c r="H38" s="165"/>
    </row>
    <row r="39" spans="1:18" ht="12">
      <c r="A39" s="186" t="s">
        <v>375</v>
      </c>
      <c r="B39" s="187" t="s">
        <v>376</v>
      </c>
      <c r="C39" s="188">
        <f>+IF((G33-C33-C35)&gt;0,G33-C33-C35,0)</f>
        <v>0</v>
      </c>
      <c r="D39" s="188">
        <f>+IF((H33-D33-D35)&gt;0,H33-D33-D35,0)</f>
        <v>0</v>
      </c>
      <c r="E39" s="189" t="s">
        <v>377</v>
      </c>
      <c r="F39" s="190" t="s">
        <v>378</v>
      </c>
      <c r="G39" s="191">
        <f>IF(G34&gt;0,IF(C35+G34&lt;0,0,C35+G34),IF(C34-C35&lt;0,C35-C34,0))</f>
        <v>148</v>
      </c>
      <c r="H39" s="191">
        <f>IF(H34&gt;0,IF(D35+H34&lt;0,0,D35+H34),IF(D34-D35&lt;0,D35-D34,0))</f>
        <v>42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379</v>
      </c>
      <c r="B40" s="148" t="s">
        <v>380</v>
      </c>
      <c r="C40" s="192"/>
      <c r="D40" s="192"/>
      <c r="E40" s="149" t="s">
        <v>379</v>
      </c>
      <c r="F40" s="190" t="s">
        <v>381</v>
      </c>
      <c r="G40" s="160"/>
      <c r="H40" s="160"/>
    </row>
    <row r="41" spans="1:18" ht="12">
      <c r="A41" s="149" t="s">
        <v>382</v>
      </c>
      <c r="B41" s="145" t="s">
        <v>383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384</v>
      </c>
      <c r="F41" s="193" t="s">
        <v>385</v>
      </c>
      <c r="G41" s="150">
        <f>IF(C39=0,IF(G39-G40&gt;0,G39-G40+C40,0),IF(C39-C40&lt;0,C40-C39+G40,0))</f>
        <v>148</v>
      </c>
      <c r="H41" s="150">
        <f>IF(D39=0,IF(H39-H40&gt;0,H39-H40+D40,0),IF(D39-D40&lt;0,D40-D39+H40,0))</f>
        <v>42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386</v>
      </c>
      <c r="B42" s="145" t="s">
        <v>387</v>
      </c>
      <c r="C42" s="176">
        <f>C33+C35+C39</f>
        <v>719</v>
      </c>
      <c r="D42" s="176">
        <f>D33+D35+D39</f>
        <v>2128</v>
      </c>
      <c r="E42" s="179" t="s">
        <v>388</v>
      </c>
      <c r="F42" s="187" t="s">
        <v>389</v>
      </c>
      <c r="G42" s="176">
        <f>G39+G33</f>
        <v>719</v>
      </c>
      <c r="H42" s="176">
        <f>H39+H33</f>
        <v>2128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390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391</v>
      </c>
      <c r="B48" s="200" t="s">
        <v>392</v>
      </c>
      <c r="C48" s="200" t="s">
        <v>393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394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1">
      <selection activeCell="A49" sqref="A49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395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396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281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>
        <f>'справка _1_БАЛАНС'!E5</f>
        <v>40359</v>
      </c>
      <c r="C6" s="223"/>
      <c r="D6" s="224" t="s">
        <v>282</v>
      </c>
      <c r="F6" s="225"/>
    </row>
    <row r="7" spans="1:6" ht="33.75" customHeight="1">
      <c r="A7" s="226" t="s">
        <v>397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">
      <c r="A9" s="230" t="s">
        <v>398</v>
      </c>
      <c r="B9" s="231"/>
      <c r="C9" s="232"/>
      <c r="D9" s="232"/>
      <c r="E9" s="233"/>
      <c r="F9" s="233"/>
    </row>
    <row r="10" spans="1:6" ht="12">
      <c r="A10" s="234" t="s">
        <v>399</v>
      </c>
      <c r="B10" s="235" t="s">
        <v>400</v>
      </c>
      <c r="C10" s="236">
        <v>891</v>
      </c>
      <c r="D10" s="236">
        <v>2147</v>
      </c>
      <c r="E10" s="233"/>
      <c r="F10" s="233"/>
    </row>
    <row r="11" spans="1:13" ht="12">
      <c r="A11" s="234" t="s">
        <v>401</v>
      </c>
      <c r="B11" s="235" t="s">
        <v>402</v>
      </c>
      <c r="C11" s="236">
        <v>-844</v>
      </c>
      <c r="D11" s="236">
        <v>-2049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403</v>
      </c>
      <c r="B12" s="235" t="s">
        <v>404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405</v>
      </c>
      <c r="B13" s="235" t="s">
        <v>406</v>
      </c>
      <c r="C13" s="236">
        <v>-140</v>
      </c>
      <c r="D13" s="236">
        <v>-166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407</v>
      </c>
      <c r="B14" s="235" t="s">
        <v>408</v>
      </c>
      <c r="C14" s="236">
        <v>-17</v>
      </c>
      <c r="D14" s="236">
        <v>-45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409</v>
      </c>
      <c r="B15" s="235" t="s">
        <v>410</v>
      </c>
      <c r="C15" s="236"/>
      <c r="D15" s="236">
        <v>-1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411</v>
      </c>
      <c r="B16" s="235" t="s">
        <v>412</v>
      </c>
      <c r="C16" s="236"/>
      <c r="D16" s="236">
        <v>67</v>
      </c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413</v>
      </c>
      <c r="B17" s="235" t="s">
        <v>414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415</v>
      </c>
      <c r="B18" s="240" t="s">
        <v>416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417</v>
      </c>
      <c r="B19" s="235" t="s">
        <v>418</v>
      </c>
      <c r="C19" s="236">
        <v>-17</v>
      </c>
      <c r="D19" s="236">
        <v>-4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419</v>
      </c>
      <c r="B20" s="242" t="s">
        <v>420</v>
      </c>
      <c r="C20" s="232">
        <f>SUM(C10:C19)</f>
        <v>-128</v>
      </c>
      <c r="D20" s="232">
        <f>SUM(D10:D19)</f>
        <v>-52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421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422</v>
      </c>
      <c r="B22" s="235" t="s">
        <v>423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424</v>
      </c>
      <c r="B23" s="235" t="s">
        <v>425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426</v>
      </c>
      <c r="B24" s="235" t="s">
        <v>427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428</v>
      </c>
      <c r="B25" s="235" t="s">
        <v>429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430</v>
      </c>
      <c r="B26" s="235" t="s">
        <v>431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432</v>
      </c>
      <c r="B27" s="235" t="s">
        <v>433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434</v>
      </c>
      <c r="B28" s="235" t="s">
        <v>435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436</v>
      </c>
      <c r="B29" s="235" t="s">
        <v>437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415</v>
      </c>
      <c r="B30" s="235" t="s">
        <v>438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439</v>
      </c>
      <c r="B31" s="235" t="s">
        <v>440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441</v>
      </c>
      <c r="B32" s="242" t="s">
        <v>442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443</v>
      </c>
      <c r="B33" s="243"/>
      <c r="C33" s="244"/>
      <c r="D33" s="244"/>
      <c r="E33" s="233"/>
      <c r="F33" s="233"/>
    </row>
    <row r="34" spans="1:6" ht="12">
      <c r="A34" s="234" t="s">
        <v>444</v>
      </c>
      <c r="B34" s="235" t="s">
        <v>445</v>
      </c>
      <c r="C34" s="236"/>
      <c r="D34" s="236"/>
      <c r="E34" s="233"/>
      <c r="F34" s="233"/>
    </row>
    <row r="35" spans="1:6" ht="12">
      <c r="A35" s="239" t="s">
        <v>446</v>
      </c>
      <c r="B35" s="235" t="s">
        <v>447</v>
      </c>
      <c r="C35" s="236"/>
      <c r="D35" s="236"/>
      <c r="E35" s="233"/>
      <c r="F35" s="233"/>
    </row>
    <row r="36" spans="1:6" ht="12">
      <c r="A36" s="234" t="s">
        <v>448</v>
      </c>
      <c r="B36" s="235" t="s">
        <v>449</v>
      </c>
      <c r="C36" s="236"/>
      <c r="D36" s="236"/>
      <c r="E36" s="233"/>
      <c r="F36" s="233"/>
    </row>
    <row r="37" spans="1:6" ht="12">
      <c r="A37" s="234" t="s">
        <v>450</v>
      </c>
      <c r="B37" s="235" t="s">
        <v>451</v>
      </c>
      <c r="C37" s="236"/>
      <c r="D37" s="236"/>
      <c r="E37" s="233"/>
      <c r="F37" s="233"/>
    </row>
    <row r="38" spans="1:6" ht="12">
      <c r="A38" s="234" t="s">
        <v>452</v>
      </c>
      <c r="B38" s="235" t="s">
        <v>453</v>
      </c>
      <c r="C38" s="236"/>
      <c r="D38" s="236"/>
      <c r="E38" s="233"/>
      <c r="F38" s="233"/>
    </row>
    <row r="39" spans="1:6" ht="12">
      <c r="A39" s="234" t="s">
        <v>454</v>
      </c>
      <c r="B39" s="235" t="s">
        <v>455</v>
      </c>
      <c r="C39" s="236"/>
      <c r="D39" s="236"/>
      <c r="E39" s="233"/>
      <c r="F39" s="233"/>
    </row>
    <row r="40" spans="1:6" ht="12">
      <c r="A40" s="234" t="s">
        <v>456</v>
      </c>
      <c r="B40" s="235" t="s">
        <v>457</v>
      </c>
      <c r="C40" s="236"/>
      <c r="D40" s="236"/>
      <c r="E40" s="233"/>
      <c r="F40" s="233"/>
    </row>
    <row r="41" spans="1:8" ht="12">
      <c r="A41" s="234" t="s">
        <v>458</v>
      </c>
      <c r="B41" s="235" t="s">
        <v>459</v>
      </c>
      <c r="C41" s="236"/>
      <c r="D41" s="236"/>
      <c r="E41" s="233"/>
      <c r="F41" s="233"/>
      <c r="G41" s="238"/>
      <c r="H41" s="238"/>
    </row>
    <row r="42" spans="1:8" ht="12">
      <c r="A42" s="241" t="s">
        <v>460</v>
      </c>
      <c r="B42" s="242" t="s">
        <v>461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462</v>
      </c>
      <c r="B43" s="242" t="s">
        <v>463</v>
      </c>
      <c r="C43" s="232">
        <f>C42+C32+C20</f>
        <v>-128</v>
      </c>
      <c r="D43" s="232">
        <f>D42+D32+D20</f>
        <v>-52</v>
      </c>
      <c r="E43" s="233"/>
      <c r="F43" s="233"/>
      <c r="G43" s="238"/>
      <c r="H43" s="238"/>
    </row>
    <row r="44" spans="1:8" ht="12">
      <c r="A44" s="230" t="s">
        <v>464</v>
      </c>
      <c r="B44" s="243" t="s">
        <v>465</v>
      </c>
      <c r="C44" s="246">
        <v>467</v>
      </c>
      <c r="D44" s="246">
        <v>205</v>
      </c>
      <c r="E44" s="233"/>
      <c r="F44" s="233"/>
      <c r="G44" s="238"/>
      <c r="H44" s="238"/>
    </row>
    <row r="45" spans="1:8" ht="12">
      <c r="A45" s="230" t="s">
        <v>466</v>
      </c>
      <c r="B45" s="243" t="s">
        <v>467</v>
      </c>
      <c r="C45" s="232">
        <f>C44+C43</f>
        <v>339</v>
      </c>
      <c r="D45" s="232">
        <f>D44+D43</f>
        <v>153</v>
      </c>
      <c r="E45" s="233"/>
      <c r="F45" s="233"/>
      <c r="G45" s="238"/>
      <c r="H45" s="238"/>
    </row>
    <row r="46" spans="1:8" ht="12">
      <c r="A46" s="234" t="s">
        <v>468</v>
      </c>
      <c r="B46" s="243" t="s">
        <v>469</v>
      </c>
      <c r="C46" s="247"/>
      <c r="D46" s="247"/>
      <c r="E46" s="233"/>
      <c r="F46" s="233"/>
      <c r="G46" s="238"/>
      <c r="H46" s="238"/>
    </row>
    <row r="47" spans="1:8" ht="12">
      <c r="A47" s="234" t="s">
        <v>470</v>
      </c>
      <c r="B47" s="243" t="s">
        <v>471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472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393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394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6">
      <selection activeCell="C33" sqref="C33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474</v>
      </c>
      <c r="B4" s="264" t="str">
        <f>'справка _1_БАЛАНС'!E4</f>
        <v>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>
        <f>'справка _1_БАЛАНС'!E5</f>
        <v>40359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9</v>
      </c>
      <c r="N5" s="274"/>
    </row>
    <row r="6" spans="1:14" s="283" customFormat="1" ht="21.75" customHeight="1">
      <c r="A6" s="275"/>
      <c r="B6" s="276"/>
      <c r="C6" s="277"/>
      <c r="D6" s="278" t="s">
        <v>475</v>
      </c>
      <c r="E6" s="278"/>
      <c r="F6" s="278"/>
      <c r="G6" s="278"/>
      <c r="H6" s="278"/>
      <c r="I6" s="279" t="s">
        <v>476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477</v>
      </c>
      <c r="B7" s="285" t="s">
        <v>478</v>
      </c>
      <c r="C7" s="286" t="s">
        <v>479</v>
      </c>
      <c r="D7" s="287" t="s">
        <v>480</v>
      </c>
      <c r="E7" s="277" t="s">
        <v>481</v>
      </c>
      <c r="F7" s="288" t="s">
        <v>482</v>
      </c>
      <c r="G7" s="288"/>
      <c r="H7" s="288"/>
      <c r="I7" s="277" t="s">
        <v>483</v>
      </c>
      <c r="J7" s="289" t="s">
        <v>484</v>
      </c>
      <c r="K7" s="286" t="s">
        <v>485</v>
      </c>
      <c r="L7" s="286" t="s">
        <v>486</v>
      </c>
      <c r="M7" s="290" t="s">
        <v>487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488</v>
      </c>
      <c r="G8" s="288" t="s">
        <v>489</v>
      </c>
      <c r="H8" s="288" t="s">
        <v>490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17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491</v>
      </c>
      <c r="B10" s="299"/>
      <c r="C10" s="300" t="s">
        <v>50</v>
      </c>
      <c r="D10" s="300" t="s">
        <v>50</v>
      </c>
      <c r="E10" s="301" t="s">
        <v>61</v>
      </c>
      <c r="F10" s="301" t="s">
        <v>68</v>
      </c>
      <c r="G10" s="301" t="s">
        <v>72</v>
      </c>
      <c r="H10" s="301" t="s">
        <v>76</v>
      </c>
      <c r="I10" s="301" t="s">
        <v>89</v>
      </c>
      <c r="J10" s="301" t="s">
        <v>92</v>
      </c>
      <c r="K10" s="302" t="s">
        <v>492</v>
      </c>
      <c r="L10" s="301" t="s">
        <v>115</v>
      </c>
      <c r="M10" s="303" t="s">
        <v>123</v>
      </c>
      <c r="N10" s="282"/>
    </row>
    <row r="11" spans="1:23" ht="15.75" customHeight="1">
      <c r="A11" s="304" t="s">
        <v>493</v>
      </c>
      <c r="B11" s="299" t="s">
        <v>494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51</v>
      </c>
      <c r="J11" s="305">
        <f>'справка _1_БАЛАНС'!H29+'справка _1_БАЛАНС'!H32</f>
        <v>-167</v>
      </c>
      <c r="K11" s="306"/>
      <c r="L11" s="307">
        <f>SUM(C11:K11)</f>
        <v>883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495</v>
      </c>
      <c r="B12" s="299" t="s">
        <v>496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497</v>
      </c>
      <c r="B13" s="301" t="s">
        <v>498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499</v>
      </c>
      <c r="B14" s="301" t="s">
        <v>500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501</v>
      </c>
      <c r="B15" s="299" t="s">
        <v>502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51</v>
      </c>
      <c r="J15" s="313">
        <f t="shared" si="2"/>
        <v>-167</v>
      </c>
      <c r="K15" s="313">
        <f t="shared" si="2"/>
        <v>0</v>
      </c>
      <c r="L15" s="307">
        <f t="shared" si="1"/>
        <v>883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503</v>
      </c>
      <c r="B16" s="314" t="s">
        <v>504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-148</v>
      </c>
      <c r="K16" s="306"/>
      <c r="L16" s="307">
        <f t="shared" si="1"/>
        <v>-148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505</v>
      </c>
      <c r="B17" s="301" t="s">
        <v>506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507</v>
      </c>
      <c r="B18" s="322" t="s">
        <v>508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509</v>
      </c>
      <c r="B19" s="322" t="s">
        <v>510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511</v>
      </c>
      <c r="B20" s="301" t="s">
        <v>512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513</v>
      </c>
      <c r="B21" s="301" t="s">
        <v>514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515</v>
      </c>
      <c r="B22" s="301" t="s">
        <v>516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517</v>
      </c>
      <c r="B23" s="301" t="s">
        <v>518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519</v>
      </c>
      <c r="B24" s="301" t="s">
        <v>520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515</v>
      </c>
      <c r="B25" s="301" t="s">
        <v>521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517</v>
      </c>
      <c r="B26" s="301" t="s">
        <v>522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523</v>
      </c>
      <c r="B27" s="301" t="s">
        <v>524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525</v>
      </c>
      <c r="B28" s="301" t="s">
        <v>526</v>
      </c>
      <c r="C28" s="306"/>
      <c r="D28" s="306"/>
      <c r="E28" s="306"/>
      <c r="F28" s="306"/>
      <c r="G28" s="306"/>
      <c r="H28" s="306"/>
      <c r="I28" s="306">
        <v>9</v>
      </c>
      <c r="J28" s="306"/>
      <c r="K28" s="306"/>
      <c r="L28" s="307">
        <f t="shared" si="1"/>
        <v>9</v>
      </c>
      <c r="M28" s="306"/>
      <c r="N28" s="312"/>
    </row>
    <row r="29" spans="1:23" ht="14.25" customHeight="1">
      <c r="A29" s="304" t="s">
        <v>527</v>
      </c>
      <c r="B29" s="299" t="s">
        <v>528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60</v>
      </c>
      <c r="J29" s="309">
        <f t="shared" si="6"/>
        <v>-315</v>
      </c>
      <c r="K29" s="309">
        <f t="shared" si="6"/>
        <v>0</v>
      </c>
      <c r="L29" s="307">
        <f t="shared" si="1"/>
        <v>744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529</v>
      </c>
      <c r="B30" s="301" t="s">
        <v>530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531</v>
      </c>
      <c r="B31" s="301" t="s">
        <v>532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533</v>
      </c>
      <c r="B32" s="299" t="s">
        <v>534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60</v>
      </c>
      <c r="J32" s="309">
        <f t="shared" si="7"/>
        <v>-315</v>
      </c>
      <c r="K32" s="309">
        <f t="shared" si="7"/>
        <v>0</v>
      </c>
      <c r="L32" s="307">
        <f t="shared" si="1"/>
        <v>744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535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536</v>
      </c>
      <c r="B38" s="330"/>
      <c r="C38" s="331"/>
      <c r="D38" s="332" t="s">
        <v>537</v>
      </c>
      <c r="E38" s="332"/>
      <c r="F38" s="332"/>
      <c r="G38" s="332"/>
      <c r="H38" s="332"/>
      <c r="I38" s="332"/>
      <c r="J38" s="331" t="s">
        <v>538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23">
      <selection activeCell="D45" sqref="D45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539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396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>
        <f>'справка _1_БАЛАНС'!E5</f>
        <v>40359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540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541</v>
      </c>
    </row>
    <row r="5" spans="1:18" s="353" customFormat="1" ht="30.75" customHeight="1">
      <c r="A5" s="351" t="s">
        <v>477</v>
      </c>
      <c r="B5" s="351"/>
      <c r="C5" s="352" t="s">
        <v>11</v>
      </c>
      <c r="D5" s="351" t="s">
        <v>542</v>
      </c>
      <c r="E5" s="351"/>
      <c r="F5" s="351"/>
      <c r="G5" s="351"/>
      <c r="H5" s="351" t="s">
        <v>543</v>
      </c>
      <c r="I5" s="351"/>
      <c r="J5" s="351" t="s">
        <v>544</v>
      </c>
      <c r="K5" s="351" t="s">
        <v>545</v>
      </c>
      <c r="L5" s="351"/>
      <c r="M5" s="351"/>
      <c r="N5" s="351"/>
      <c r="O5" s="351" t="s">
        <v>543</v>
      </c>
      <c r="P5" s="351"/>
      <c r="Q5" s="351" t="s">
        <v>546</v>
      </c>
      <c r="R5" s="351" t="s">
        <v>547</v>
      </c>
    </row>
    <row r="6" spans="1:18" s="353" customFormat="1" ht="45.75">
      <c r="A6" s="351"/>
      <c r="B6" s="351"/>
      <c r="C6" s="352"/>
      <c r="D6" s="351" t="s">
        <v>548</v>
      </c>
      <c r="E6" s="351" t="s">
        <v>549</v>
      </c>
      <c r="F6" s="351" t="s">
        <v>550</v>
      </c>
      <c r="G6" s="351" t="s">
        <v>551</v>
      </c>
      <c r="H6" s="351" t="s">
        <v>552</v>
      </c>
      <c r="I6" s="351" t="s">
        <v>553</v>
      </c>
      <c r="J6" s="351"/>
      <c r="K6" s="351" t="s">
        <v>548</v>
      </c>
      <c r="L6" s="351" t="s">
        <v>554</v>
      </c>
      <c r="M6" s="351" t="s">
        <v>555</v>
      </c>
      <c r="N6" s="351" t="s">
        <v>556</v>
      </c>
      <c r="O6" s="351" t="s">
        <v>552</v>
      </c>
      <c r="P6" s="351" t="s">
        <v>553</v>
      </c>
      <c r="Q6" s="351"/>
      <c r="R6" s="351"/>
    </row>
    <row r="7" spans="1:18" s="353" customFormat="1" ht="12">
      <c r="A7" s="354" t="s">
        <v>557</v>
      </c>
      <c r="B7" s="354"/>
      <c r="C7" s="354" t="s">
        <v>18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558</v>
      </c>
      <c r="B8" s="356" t="s">
        <v>559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560</v>
      </c>
      <c r="B9" s="359" t="s">
        <v>561</v>
      </c>
      <c r="C9" s="360" t="s">
        <v>562</v>
      </c>
      <c r="D9" s="361"/>
      <c r="E9" s="361"/>
      <c r="F9" s="361"/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563</v>
      </c>
      <c r="B10" s="359" t="s">
        <v>564</v>
      </c>
      <c r="C10" s="360" t="s">
        <v>565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566</v>
      </c>
      <c r="B11" s="359" t="s">
        <v>567</v>
      </c>
      <c r="C11" s="360" t="s">
        <v>568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569</v>
      </c>
      <c r="B12" s="359" t="s">
        <v>570</v>
      </c>
      <c r="C12" s="360" t="s">
        <v>571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572</v>
      </c>
      <c r="B13" s="359" t="s">
        <v>573</v>
      </c>
      <c r="C13" s="360" t="s">
        <v>574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575</v>
      </c>
      <c r="B14" s="359" t="s">
        <v>576</v>
      </c>
      <c r="C14" s="360" t="s">
        <v>577</v>
      </c>
      <c r="D14" s="361"/>
      <c r="E14" s="361"/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578</v>
      </c>
      <c r="B15" s="366" t="s">
        <v>579</v>
      </c>
      <c r="C15" s="367" t="s">
        <v>580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581</v>
      </c>
      <c r="B16" s="372" t="s">
        <v>582</v>
      </c>
      <c r="C16" s="360" t="s">
        <v>583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584</v>
      </c>
      <c r="C17" s="374" t="s">
        <v>585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586</v>
      </c>
      <c r="B18" s="378" t="s">
        <v>587</v>
      </c>
      <c r="C18" s="374" t="s">
        <v>588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589</v>
      </c>
      <c r="B19" s="378" t="s">
        <v>590</v>
      </c>
      <c r="C19" s="374" t="s">
        <v>591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592</v>
      </c>
      <c r="B20" s="356" t="s">
        <v>593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560</v>
      </c>
      <c r="B21" s="359" t="s">
        <v>594</v>
      </c>
      <c r="C21" s="360" t="s">
        <v>595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563</v>
      </c>
      <c r="B22" s="359" t="s">
        <v>596</v>
      </c>
      <c r="C22" s="360" t="s">
        <v>597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566</v>
      </c>
      <c r="B23" s="366" t="s">
        <v>598</v>
      </c>
      <c r="C23" s="360" t="s">
        <v>599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569</v>
      </c>
      <c r="B24" s="384" t="s">
        <v>582</v>
      </c>
      <c r="C24" s="360" t="s">
        <v>600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601</v>
      </c>
      <c r="C25" s="385" t="s">
        <v>602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603</v>
      </c>
      <c r="B26" s="389" t="s">
        <v>604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560</v>
      </c>
      <c r="B27" s="395" t="s">
        <v>605</v>
      </c>
      <c r="C27" s="396" t="s">
        <v>606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110</v>
      </c>
      <c r="C28" s="360" t="s">
        <v>607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112</v>
      </c>
      <c r="C29" s="360" t="s">
        <v>608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116</v>
      </c>
      <c r="C30" s="360" t="s">
        <v>609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118</v>
      </c>
      <c r="C31" s="360" t="s">
        <v>610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563</v>
      </c>
      <c r="B32" s="395" t="s">
        <v>611</v>
      </c>
      <c r="C32" s="360" t="s">
        <v>612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124</v>
      </c>
      <c r="C33" s="360" t="s">
        <v>613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614</v>
      </c>
      <c r="C34" s="360" t="s">
        <v>615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616</v>
      </c>
      <c r="C35" s="360" t="s">
        <v>617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618</v>
      </c>
      <c r="C36" s="360" t="s">
        <v>619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566</v>
      </c>
      <c r="B37" s="402" t="s">
        <v>582</v>
      </c>
      <c r="C37" s="360" t="s">
        <v>620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621</v>
      </c>
      <c r="C38" s="374" t="s">
        <v>622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623</v>
      </c>
      <c r="B39" s="377" t="s">
        <v>624</v>
      </c>
      <c r="C39" s="374" t="s">
        <v>625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626</v>
      </c>
      <c r="C40" s="352" t="s">
        <v>627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628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629</v>
      </c>
      <c r="C44" s="412"/>
      <c r="D44" s="413"/>
      <c r="E44" s="413"/>
      <c r="F44" s="413"/>
      <c r="G44" s="407"/>
      <c r="H44" s="338" t="s">
        <v>630</v>
      </c>
      <c r="I44" s="338"/>
      <c r="J44" s="338"/>
      <c r="K44" s="414"/>
      <c r="L44" s="414"/>
      <c r="M44" s="414"/>
      <c r="N44" s="414"/>
      <c r="O44" s="415" t="s">
        <v>394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6">
      <selection activeCell="C106" sqref="C106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631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396</v>
      </c>
      <c r="B3" s="426">
        <f>'справка _1_БАЛАНС'!E3</f>
        <v>0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>
        <f>'справка _1_БАЛАНС'!E5</f>
        <v>40359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632</v>
      </c>
      <c r="B5" s="434"/>
      <c r="C5" s="435"/>
      <c r="D5" s="364"/>
      <c r="E5" s="436" t="s">
        <v>633</v>
      </c>
    </row>
    <row r="6" spans="1:14" s="353" customFormat="1" ht="23.25">
      <c r="A6" s="437" t="s">
        <v>477</v>
      </c>
      <c r="B6" s="438" t="s">
        <v>11</v>
      </c>
      <c r="C6" s="439" t="s">
        <v>634</v>
      </c>
      <c r="D6" s="440" t="s">
        <v>635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636</v>
      </c>
      <c r="E7" s="445" t="s">
        <v>637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17</v>
      </c>
      <c r="B8" s="443" t="s">
        <v>18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638</v>
      </c>
      <c r="B9" s="446" t="s">
        <v>639</v>
      </c>
      <c r="C9" s="447"/>
      <c r="D9" s="447"/>
      <c r="E9" s="448">
        <f>C9-D9</f>
        <v>0</v>
      </c>
      <c r="F9" s="449"/>
    </row>
    <row r="10" spans="1:6" ht="12">
      <c r="A10" s="444" t="s">
        <v>640</v>
      </c>
      <c r="B10" s="450"/>
      <c r="C10" s="451"/>
      <c r="D10" s="451"/>
      <c r="E10" s="448"/>
      <c r="F10" s="449"/>
    </row>
    <row r="11" spans="1:15" ht="12">
      <c r="A11" s="452" t="s">
        <v>641</v>
      </c>
      <c r="B11" s="453" t="s">
        <v>642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643</v>
      </c>
      <c r="B12" s="453" t="s">
        <v>644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645</v>
      </c>
      <c r="B13" s="453" t="s">
        <v>646</v>
      </c>
      <c r="C13" s="447"/>
      <c r="D13" s="447"/>
      <c r="E13" s="448">
        <f t="shared" si="0"/>
        <v>0</v>
      </c>
      <c r="F13" s="449"/>
    </row>
    <row r="14" spans="1:6" ht="12">
      <c r="A14" s="452" t="s">
        <v>647</v>
      </c>
      <c r="B14" s="453" t="s">
        <v>648</v>
      </c>
      <c r="C14" s="447"/>
      <c r="D14" s="447"/>
      <c r="E14" s="448">
        <f t="shared" si="0"/>
        <v>0</v>
      </c>
      <c r="F14" s="449"/>
    </row>
    <row r="15" spans="1:6" ht="12">
      <c r="A15" s="452" t="s">
        <v>649</v>
      </c>
      <c r="B15" s="453" t="s">
        <v>650</v>
      </c>
      <c r="C15" s="447"/>
      <c r="D15" s="447"/>
      <c r="E15" s="448">
        <f t="shared" si="0"/>
        <v>0</v>
      </c>
      <c r="F15" s="449"/>
    </row>
    <row r="16" spans="1:15" ht="12">
      <c r="A16" s="452" t="s">
        <v>651</v>
      </c>
      <c r="B16" s="453" t="s">
        <v>652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653</v>
      </c>
      <c r="B17" s="453" t="s">
        <v>654</v>
      </c>
      <c r="C17" s="447"/>
      <c r="D17" s="447"/>
      <c r="E17" s="448">
        <f t="shared" si="0"/>
        <v>0</v>
      </c>
      <c r="F17" s="449"/>
    </row>
    <row r="18" spans="1:6" ht="12">
      <c r="A18" s="452" t="s">
        <v>647</v>
      </c>
      <c r="B18" s="453" t="s">
        <v>655</v>
      </c>
      <c r="C18" s="447"/>
      <c r="D18" s="447"/>
      <c r="E18" s="448">
        <f t="shared" si="0"/>
        <v>0</v>
      </c>
      <c r="F18" s="449"/>
    </row>
    <row r="19" spans="1:15" ht="12">
      <c r="A19" s="455" t="s">
        <v>656</v>
      </c>
      <c r="B19" s="446" t="s">
        <v>657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658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659</v>
      </c>
      <c r="B21" s="446" t="s">
        <v>660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661</v>
      </c>
      <c r="B23" s="457"/>
      <c r="C23" s="454"/>
      <c r="D23" s="451"/>
      <c r="E23" s="448"/>
      <c r="F23" s="449"/>
    </row>
    <row r="24" spans="1:15" ht="12">
      <c r="A24" s="452" t="s">
        <v>662</v>
      </c>
      <c r="B24" s="453" t="s">
        <v>663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664</v>
      </c>
      <c r="B25" s="453" t="s">
        <v>665</v>
      </c>
      <c r="C25" s="447"/>
      <c r="D25" s="447"/>
      <c r="E25" s="448">
        <f t="shared" si="0"/>
        <v>0</v>
      </c>
      <c r="F25" s="449"/>
    </row>
    <row r="26" spans="1:6" ht="12">
      <c r="A26" s="452" t="s">
        <v>666</v>
      </c>
      <c r="B26" s="453" t="s">
        <v>667</v>
      </c>
      <c r="C26" s="447"/>
      <c r="D26" s="447"/>
      <c r="E26" s="448">
        <f t="shared" si="0"/>
        <v>0</v>
      </c>
      <c r="F26" s="449"/>
    </row>
    <row r="27" spans="1:6" ht="12">
      <c r="A27" s="452" t="s">
        <v>668</v>
      </c>
      <c r="B27" s="453" t="s">
        <v>669</v>
      </c>
      <c r="C27" s="447"/>
      <c r="D27" s="447"/>
      <c r="E27" s="448">
        <f t="shared" si="0"/>
        <v>0</v>
      </c>
      <c r="F27" s="449"/>
    </row>
    <row r="28" spans="1:6" ht="12">
      <c r="A28" s="452" t="s">
        <v>670</v>
      </c>
      <c r="B28" s="453" t="s">
        <v>671</v>
      </c>
      <c r="C28" s="447"/>
      <c r="D28" s="447"/>
      <c r="E28" s="448">
        <f t="shared" si="0"/>
        <v>0</v>
      </c>
      <c r="F28" s="449"/>
    </row>
    <row r="29" spans="1:6" ht="12">
      <c r="A29" s="452" t="s">
        <v>672</v>
      </c>
      <c r="B29" s="453" t="s">
        <v>673</v>
      </c>
      <c r="C29" s="447"/>
      <c r="D29" s="447"/>
      <c r="E29" s="448">
        <f t="shared" si="0"/>
        <v>0</v>
      </c>
      <c r="F29" s="449"/>
    </row>
    <row r="30" spans="1:6" ht="12">
      <c r="A30" s="452" t="s">
        <v>674</v>
      </c>
      <c r="B30" s="453" t="s">
        <v>675</v>
      </c>
      <c r="C30" s="447"/>
      <c r="D30" s="447"/>
      <c r="E30" s="448">
        <f t="shared" si="0"/>
        <v>0</v>
      </c>
      <c r="F30" s="449"/>
    </row>
    <row r="31" spans="1:6" ht="12">
      <c r="A31" s="452" t="s">
        <v>676</v>
      </c>
      <c r="B31" s="453" t="s">
        <v>677</v>
      </c>
      <c r="C31" s="447"/>
      <c r="D31" s="447"/>
      <c r="E31" s="448">
        <f t="shared" si="0"/>
        <v>0</v>
      </c>
      <c r="F31" s="449"/>
    </row>
    <row r="32" spans="1:6" ht="12">
      <c r="A32" s="452" t="s">
        <v>678</v>
      </c>
      <c r="B32" s="453" t="s">
        <v>679</v>
      </c>
      <c r="C32" s="447"/>
      <c r="D32" s="447"/>
      <c r="E32" s="448">
        <f t="shared" si="0"/>
        <v>0</v>
      </c>
      <c r="F32" s="449"/>
    </row>
    <row r="33" spans="1:15" ht="12">
      <c r="A33" s="452" t="s">
        <v>680</v>
      </c>
      <c r="B33" s="453" t="s">
        <v>681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682</v>
      </c>
      <c r="B34" s="453" t="s">
        <v>683</v>
      </c>
      <c r="C34" s="447"/>
      <c r="D34" s="447"/>
      <c r="E34" s="448">
        <f t="shared" si="0"/>
        <v>0</v>
      </c>
      <c r="F34" s="449"/>
    </row>
    <row r="35" spans="1:6" ht="12">
      <c r="A35" s="452" t="s">
        <v>684</v>
      </c>
      <c r="B35" s="453" t="s">
        <v>685</v>
      </c>
      <c r="C35" s="447"/>
      <c r="D35" s="447"/>
      <c r="E35" s="448">
        <f t="shared" si="0"/>
        <v>0</v>
      </c>
      <c r="F35" s="449"/>
    </row>
    <row r="36" spans="1:6" ht="12">
      <c r="A36" s="452" t="s">
        <v>686</v>
      </c>
      <c r="B36" s="453" t="s">
        <v>687</v>
      </c>
      <c r="C36" s="447"/>
      <c r="D36" s="447"/>
      <c r="E36" s="448">
        <f t="shared" si="0"/>
        <v>0</v>
      </c>
      <c r="F36" s="449"/>
    </row>
    <row r="37" spans="1:6" ht="12">
      <c r="A37" s="452" t="s">
        <v>688</v>
      </c>
      <c r="B37" s="453" t="s">
        <v>689</v>
      </c>
      <c r="C37" s="447"/>
      <c r="D37" s="447"/>
      <c r="E37" s="448">
        <f t="shared" si="0"/>
        <v>0</v>
      </c>
      <c r="F37" s="449"/>
    </row>
    <row r="38" spans="1:15" ht="12">
      <c r="A38" s="452" t="s">
        <v>690</v>
      </c>
      <c r="B38" s="453" t="s">
        <v>691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692</v>
      </c>
      <c r="B39" s="453" t="s">
        <v>693</v>
      </c>
      <c r="C39" s="447"/>
      <c r="D39" s="447"/>
      <c r="E39" s="448">
        <f t="shared" si="0"/>
        <v>0</v>
      </c>
      <c r="F39" s="449"/>
    </row>
    <row r="40" spans="1:6" ht="12">
      <c r="A40" s="452" t="s">
        <v>694</v>
      </c>
      <c r="B40" s="453" t="s">
        <v>695</v>
      </c>
      <c r="C40" s="447"/>
      <c r="D40" s="447"/>
      <c r="E40" s="448">
        <f t="shared" si="0"/>
        <v>0</v>
      </c>
      <c r="F40" s="449"/>
    </row>
    <row r="41" spans="1:6" ht="12">
      <c r="A41" s="452" t="s">
        <v>696</v>
      </c>
      <c r="B41" s="453" t="s">
        <v>697</v>
      </c>
      <c r="C41" s="447"/>
      <c r="D41" s="447"/>
      <c r="E41" s="448">
        <f t="shared" si="0"/>
        <v>0</v>
      </c>
      <c r="F41" s="449"/>
    </row>
    <row r="42" spans="1:6" ht="12">
      <c r="A42" s="452" t="s">
        <v>698</v>
      </c>
      <c r="B42" s="453" t="s">
        <v>699</v>
      </c>
      <c r="C42" s="447"/>
      <c r="D42" s="447"/>
      <c r="E42" s="448">
        <f t="shared" si="0"/>
        <v>0</v>
      </c>
      <c r="F42" s="449"/>
    </row>
    <row r="43" spans="1:15" ht="12">
      <c r="A43" s="455" t="s">
        <v>700</v>
      </c>
      <c r="B43" s="446" t="s">
        <v>701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702</v>
      </c>
      <c r="B44" s="450" t="s">
        <v>703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704</v>
      </c>
      <c r="B47" s="462"/>
      <c r="C47" s="465"/>
      <c r="D47" s="465"/>
      <c r="E47" s="465"/>
      <c r="F47" s="441" t="s">
        <v>282</v>
      </c>
    </row>
    <row r="48" spans="1:6" s="353" customFormat="1" ht="23.25">
      <c r="A48" s="437" t="s">
        <v>477</v>
      </c>
      <c r="B48" s="438" t="s">
        <v>11</v>
      </c>
      <c r="C48" s="466" t="s">
        <v>705</v>
      </c>
      <c r="D48" s="440" t="s">
        <v>706</v>
      </c>
      <c r="E48" s="440"/>
      <c r="F48" s="440" t="s">
        <v>707</v>
      </c>
    </row>
    <row r="49" spans="1:6" s="353" customFormat="1" ht="12">
      <c r="A49" s="437"/>
      <c r="B49" s="443"/>
      <c r="C49" s="466"/>
      <c r="D49" s="444" t="s">
        <v>636</v>
      </c>
      <c r="E49" s="444" t="s">
        <v>637</v>
      </c>
      <c r="F49" s="440"/>
    </row>
    <row r="50" spans="1:6" s="353" customFormat="1" ht="12">
      <c r="A50" s="440" t="s">
        <v>17</v>
      </c>
      <c r="B50" s="443" t="s">
        <v>18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708</v>
      </c>
      <c r="B51" s="457"/>
      <c r="C51" s="460"/>
      <c r="D51" s="460"/>
      <c r="E51" s="460"/>
      <c r="F51" s="468"/>
    </row>
    <row r="52" spans="1:16" ht="23.25">
      <c r="A52" s="452" t="s">
        <v>709</v>
      </c>
      <c r="B52" s="453" t="s">
        <v>710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711</v>
      </c>
      <c r="B53" s="453" t="s">
        <v>712</v>
      </c>
      <c r="C53" s="447"/>
      <c r="D53" s="447"/>
      <c r="E53" s="454">
        <f>C53-D53</f>
        <v>0</v>
      </c>
      <c r="F53" s="447"/>
    </row>
    <row r="54" spans="1:6" ht="12">
      <c r="A54" s="452" t="s">
        <v>713</v>
      </c>
      <c r="B54" s="453" t="s">
        <v>714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698</v>
      </c>
      <c r="B55" s="453" t="s">
        <v>715</v>
      </c>
      <c r="C55" s="447"/>
      <c r="D55" s="447"/>
      <c r="E55" s="454">
        <f t="shared" si="1"/>
        <v>0</v>
      </c>
      <c r="F55" s="447"/>
    </row>
    <row r="56" spans="1:16" ht="23.25">
      <c r="A56" s="452" t="s">
        <v>716</v>
      </c>
      <c r="B56" s="453" t="s">
        <v>717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718</v>
      </c>
      <c r="B57" s="453" t="s">
        <v>719</v>
      </c>
      <c r="C57" s="447"/>
      <c r="D57" s="447"/>
      <c r="E57" s="454">
        <f t="shared" si="1"/>
        <v>0</v>
      </c>
      <c r="F57" s="447"/>
    </row>
    <row r="58" spans="1:6" ht="12">
      <c r="A58" s="469" t="s">
        <v>720</v>
      </c>
      <c r="B58" s="453" t="s">
        <v>721</v>
      </c>
      <c r="C58" s="470"/>
      <c r="D58" s="470"/>
      <c r="E58" s="454">
        <f t="shared" si="1"/>
        <v>0</v>
      </c>
      <c r="F58" s="470"/>
    </row>
    <row r="59" spans="1:6" ht="12">
      <c r="A59" s="469" t="s">
        <v>722</v>
      </c>
      <c r="B59" s="453" t="s">
        <v>723</v>
      </c>
      <c r="C59" s="447"/>
      <c r="D59" s="447"/>
      <c r="E59" s="454">
        <f t="shared" si="1"/>
        <v>0</v>
      </c>
      <c r="F59" s="447"/>
    </row>
    <row r="60" spans="1:6" ht="12">
      <c r="A60" s="469" t="s">
        <v>720</v>
      </c>
      <c r="B60" s="453" t="s">
        <v>724</v>
      </c>
      <c r="C60" s="470"/>
      <c r="D60" s="470"/>
      <c r="E60" s="454">
        <f t="shared" si="1"/>
        <v>0</v>
      </c>
      <c r="F60" s="470"/>
    </row>
    <row r="61" spans="1:6" ht="12">
      <c r="A61" s="452" t="s">
        <v>142</v>
      </c>
      <c r="B61" s="453" t="s">
        <v>725</v>
      </c>
      <c r="C61" s="447"/>
      <c r="D61" s="447"/>
      <c r="E61" s="454">
        <f t="shared" si="1"/>
        <v>0</v>
      </c>
      <c r="F61" s="471"/>
    </row>
    <row r="62" spans="1:6" ht="12">
      <c r="A62" s="452" t="s">
        <v>145</v>
      </c>
      <c r="B62" s="453" t="s">
        <v>726</v>
      </c>
      <c r="C62" s="447"/>
      <c r="D62" s="447"/>
      <c r="E62" s="454">
        <f t="shared" si="1"/>
        <v>0</v>
      </c>
      <c r="F62" s="471"/>
    </row>
    <row r="63" spans="1:6" ht="12">
      <c r="A63" s="452" t="s">
        <v>727</v>
      </c>
      <c r="B63" s="453" t="s">
        <v>728</v>
      </c>
      <c r="C63" s="447"/>
      <c r="D63" s="447"/>
      <c r="E63" s="454">
        <f t="shared" si="1"/>
        <v>0</v>
      </c>
      <c r="F63" s="471"/>
    </row>
    <row r="64" spans="1:6" ht="12">
      <c r="A64" s="452" t="s">
        <v>729</v>
      </c>
      <c r="B64" s="453" t="s">
        <v>730</v>
      </c>
      <c r="C64" s="447"/>
      <c r="D64" s="447"/>
      <c r="E64" s="454">
        <f t="shared" si="1"/>
        <v>0</v>
      </c>
      <c r="F64" s="471"/>
    </row>
    <row r="65" spans="1:6" ht="12">
      <c r="A65" s="452" t="s">
        <v>731</v>
      </c>
      <c r="B65" s="453" t="s">
        <v>732</v>
      </c>
      <c r="C65" s="470"/>
      <c r="D65" s="470"/>
      <c r="E65" s="454">
        <f t="shared" si="1"/>
        <v>0</v>
      </c>
      <c r="F65" s="472"/>
    </row>
    <row r="66" spans="1:16" ht="12">
      <c r="A66" s="455" t="s">
        <v>733</v>
      </c>
      <c r="B66" s="446" t="s">
        <v>734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735</v>
      </c>
      <c r="B67" s="450"/>
      <c r="C67" s="451"/>
      <c r="D67" s="451"/>
      <c r="E67" s="454"/>
      <c r="F67" s="473"/>
    </row>
    <row r="68" spans="1:6" ht="12">
      <c r="A68" s="452" t="s">
        <v>736</v>
      </c>
      <c r="B68" s="474" t="s">
        <v>737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738</v>
      </c>
      <c r="B70" s="457"/>
      <c r="C70" s="451"/>
      <c r="D70" s="451"/>
      <c r="E70" s="454"/>
      <c r="F70" s="473"/>
    </row>
    <row r="71" spans="1:16" ht="23.25">
      <c r="A71" s="452" t="s">
        <v>709</v>
      </c>
      <c r="B71" s="453" t="s">
        <v>739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740</v>
      </c>
      <c r="B72" s="453" t="s">
        <v>741</v>
      </c>
      <c r="C72" s="447"/>
      <c r="D72" s="447"/>
      <c r="E72" s="454">
        <f t="shared" si="1"/>
        <v>0</v>
      </c>
      <c r="F72" s="471"/>
    </row>
    <row r="73" spans="1:6" ht="12">
      <c r="A73" s="452" t="s">
        <v>742</v>
      </c>
      <c r="B73" s="453" t="s">
        <v>743</v>
      </c>
      <c r="C73" s="447"/>
      <c r="D73" s="447"/>
      <c r="E73" s="454">
        <f t="shared" si="1"/>
        <v>0</v>
      </c>
      <c r="F73" s="471"/>
    </row>
    <row r="74" spans="1:6" ht="12">
      <c r="A74" s="452" t="s">
        <v>744</v>
      </c>
      <c r="B74" s="453" t="s">
        <v>745</v>
      </c>
      <c r="C74" s="447"/>
      <c r="D74" s="447"/>
      <c r="E74" s="454">
        <f t="shared" si="1"/>
        <v>0</v>
      </c>
      <c r="F74" s="471"/>
    </row>
    <row r="75" spans="1:16" ht="23.25">
      <c r="A75" s="452" t="s">
        <v>716</v>
      </c>
      <c r="B75" s="453" t="s">
        <v>746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747</v>
      </c>
      <c r="B76" s="453" t="s">
        <v>748</v>
      </c>
      <c r="C76" s="447"/>
      <c r="D76" s="447"/>
      <c r="E76" s="454">
        <f t="shared" si="1"/>
        <v>0</v>
      </c>
      <c r="F76" s="447"/>
    </row>
    <row r="77" spans="1:6" ht="12">
      <c r="A77" s="452" t="s">
        <v>749</v>
      </c>
      <c r="B77" s="453" t="s">
        <v>750</v>
      </c>
      <c r="C77" s="470"/>
      <c r="D77" s="470"/>
      <c r="E77" s="454">
        <f t="shared" si="1"/>
        <v>0</v>
      </c>
      <c r="F77" s="470"/>
    </row>
    <row r="78" spans="1:6" ht="12">
      <c r="A78" s="452" t="s">
        <v>751</v>
      </c>
      <c r="B78" s="453" t="s">
        <v>752</v>
      </c>
      <c r="C78" s="447"/>
      <c r="D78" s="447"/>
      <c r="E78" s="454">
        <f t="shared" si="1"/>
        <v>0</v>
      </c>
      <c r="F78" s="447"/>
    </row>
    <row r="79" spans="1:6" ht="12">
      <c r="A79" s="452" t="s">
        <v>720</v>
      </c>
      <c r="B79" s="453" t="s">
        <v>753</v>
      </c>
      <c r="C79" s="470"/>
      <c r="D79" s="470"/>
      <c r="E79" s="454">
        <f t="shared" si="1"/>
        <v>0</v>
      </c>
      <c r="F79" s="470"/>
    </row>
    <row r="80" spans="1:16" ht="12">
      <c r="A80" s="452" t="s">
        <v>754</v>
      </c>
      <c r="B80" s="453" t="s">
        <v>755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756</v>
      </c>
      <c r="B81" s="453" t="s">
        <v>757</v>
      </c>
      <c r="C81" s="447"/>
      <c r="D81" s="447"/>
      <c r="E81" s="454">
        <f t="shared" si="1"/>
        <v>0</v>
      </c>
      <c r="F81" s="447"/>
    </row>
    <row r="82" spans="1:6" ht="12">
      <c r="A82" s="452" t="s">
        <v>758</v>
      </c>
      <c r="B82" s="453" t="s">
        <v>759</v>
      </c>
      <c r="C82" s="447"/>
      <c r="D82" s="447"/>
      <c r="E82" s="454">
        <f t="shared" si="1"/>
        <v>0</v>
      </c>
      <c r="F82" s="447"/>
    </row>
    <row r="83" spans="1:6" ht="23.25">
      <c r="A83" s="452" t="s">
        <v>760</v>
      </c>
      <c r="B83" s="453" t="s">
        <v>761</v>
      </c>
      <c r="C83" s="447"/>
      <c r="D83" s="447"/>
      <c r="E83" s="454">
        <f t="shared" si="1"/>
        <v>0</v>
      </c>
      <c r="F83" s="447"/>
    </row>
    <row r="84" spans="1:6" ht="12">
      <c r="A84" s="452" t="s">
        <v>762</v>
      </c>
      <c r="B84" s="453" t="s">
        <v>763</v>
      </c>
      <c r="C84" s="447"/>
      <c r="D84" s="447"/>
      <c r="E84" s="454">
        <f t="shared" si="1"/>
        <v>0</v>
      </c>
      <c r="F84" s="447"/>
    </row>
    <row r="85" spans="1:16" ht="12">
      <c r="A85" s="452" t="s">
        <v>764</v>
      </c>
      <c r="B85" s="453" t="s">
        <v>765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766</v>
      </c>
      <c r="B86" s="453" t="s">
        <v>767</v>
      </c>
      <c r="C86" s="447"/>
      <c r="D86" s="447"/>
      <c r="E86" s="454">
        <f t="shared" si="1"/>
        <v>0</v>
      </c>
      <c r="F86" s="447"/>
    </row>
    <row r="87" spans="1:6" ht="12">
      <c r="A87" s="452" t="s">
        <v>768</v>
      </c>
      <c r="B87" s="453" t="s">
        <v>769</v>
      </c>
      <c r="C87" s="447"/>
      <c r="D87" s="447"/>
      <c r="E87" s="454">
        <f t="shared" si="1"/>
        <v>0</v>
      </c>
      <c r="F87" s="447"/>
    </row>
    <row r="88" spans="1:6" ht="12">
      <c r="A88" s="452" t="s">
        <v>770</v>
      </c>
      <c r="B88" s="453" t="s">
        <v>771</v>
      </c>
      <c r="C88" s="447"/>
      <c r="D88" s="447"/>
      <c r="E88" s="454">
        <f t="shared" si="1"/>
        <v>0</v>
      </c>
      <c r="F88" s="447"/>
    </row>
    <row r="89" spans="1:6" ht="12">
      <c r="A89" s="452" t="s">
        <v>772</v>
      </c>
      <c r="B89" s="453" t="s">
        <v>773</v>
      </c>
      <c r="C89" s="447"/>
      <c r="D89" s="447"/>
      <c r="E89" s="454">
        <f t="shared" si="1"/>
        <v>0</v>
      </c>
      <c r="F89" s="447"/>
    </row>
    <row r="90" spans="1:16" ht="12">
      <c r="A90" s="452" t="s">
        <v>774</v>
      </c>
      <c r="B90" s="453" t="s">
        <v>775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776</v>
      </c>
      <c r="B91" s="453" t="s">
        <v>777</v>
      </c>
      <c r="C91" s="447"/>
      <c r="D91" s="447"/>
      <c r="E91" s="454">
        <f t="shared" si="1"/>
        <v>0</v>
      </c>
      <c r="F91" s="447"/>
    </row>
    <row r="92" spans="1:6" ht="12">
      <c r="A92" s="452" t="s">
        <v>684</v>
      </c>
      <c r="B92" s="453" t="s">
        <v>778</v>
      </c>
      <c r="C92" s="447"/>
      <c r="D92" s="447"/>
      <c r="E92" s="454">
        <f t="shared" si="1"/>
        <v>0</v>
      </c>
      <c r="F92" s="447"/>
    </row>
    <row r="93" spans="1:6" ht="12">
      <c r="A93" s="452" t="s">
        <v>688</v>
      </c>
      <c r="B93" s="453" t="s">
        <v>779</v>
      </c>
      <c r="C93" s="447"/>
      <c r="D93" s="447"/>
      <c r="E93" s="454">
        <f t="shared" si="1"/>
        <v>0</v>
      </c>
      <c r="F93" s="447"/>
    </row>
    <row r="94" spans="1:6" ht="12">
      <c r="A94" s="452" t="s">
        <v>780</v>
      </c>
      <c r="B94" s="453" t="s">
        <v>781</v>
      </c>
      <c r="C94" s="447"/>
      <c r="D94" s="447"/>
      <c r="E94" s="454">
        <f t="shared" si="1"/>
        <v>0</v>
      </c>
      <c r="F94" s="447"/>
    </row>
    <row r="95" spans="1:6" ht="12">
      <c r="A95" s="452" t="s">
        <v>782</v>
      </c>
      <c r="B95" s="453" t="s">
        <v>783</v>
      </c>
      <c r="C95" s="447"/>
      <c r="D95" s="447"/>
      <c r="E95" s="454">
        <f t="shared" si="1"/>
        <v>0</v>
      </c>
      <c r="F95" s="471"/>
    </row>
    <row r="96" spans="1:16" ht="12">
      <c r="A96" s="455" t="s">
        <v>784</v>
      </c>
      <c r="B96" s="474" t="s">
        <v>785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786</v>
      </c>
      <c r="B97" s="450" t="s">
        <v>787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788</v>
      </c>
      <c r="B99" s="418"/>
      <c r="C99" s="476"/>
      <c r="D99" s="476"/>
      <c r="E99" s="476"/>
      <c r="F99" s="478" t="s">
        <v>541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477</v>
      </c>
      <c r="B100" s="450" t="s">
        <v>478</v>
      </c>
      <c r="C100" s="440" t="s">
        <v>789</v>
      </c>
      <c r="D100" s="440" t="s">
        <v>790</v>
      </c>
      <c r="E100" s="440" t="s">
        <v>791</v>
      </c>
      <c r="F100" s="440" t="s">
        <v>792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17</v>
      </c>
      <c r="B101" s="450" t="s">
        <v>18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793</v>
      </c>
      <c r="B102" s="453" t="s">
        <v>794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795</v>
      </c>
      <c r="B103" s="453" t="s">
        <v>796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797</v>
      </c>
      <c r="B104" s="453" t="s">
        <v>798</v>
      </c>
      <c r="C104" s="447"/>
      <c r="D104" s="447"/>
      <c r="E104" s="447"/>
      <c r="F104" s="481">
        <f>C104+D104-E104</f>
        <v>0</v>
      </c>
    </row>
    <row r="105" spans="1:16" ht="12">
      <c r="A105" s="482" t="s">
        <v>799</v>
      </c>
      <c r="B105" s="450" t="s">
        <v>800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801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802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803</v>
      </c>
      <c r="B109" s="486"/>
      <c r="C109" s="486" t="s">
        <v>393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394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tabSelected="1" zoomScale="75" zoomScaleNormal="75" workbookViewId="0" topLeftCell="A13">
      <selection activeCell="C37" sqref="C37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804</v>
      </c>
      <c r="F2" s="494"/>
      <c r="G2" s="494"/>
      <c r="H2" s="492"/>
      <c r="I2" s="492"/>
    </row>
    <row r="3" spans="1:9" ht="12">
      <c r="A3" s="492"/>
      <c r="B3" s="493"/>
      <c r="C3" s="496" t="s">
        <v>805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396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>
        <f>'справка _1_БАЛАНС'!E5</f>
        <v>40359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806</v>
      </c>
    </row>
    <row r="7" spans="1:9" s="508" customFormat="1" ht="12">
      <c r="A7" s="505" t="s">
        <v>477</v>
      </c>
      <c r="B7" s="506"/>
      <c r="C7" s="507" t="s">
        <v>807</v>
      </c>
      <c r="D7" s="507"/>
      <c r="E7" s="507"/>
      <c r="F7" s="507" t="s">
        <v>808</v>
      </c>
      <c r="G7" s="507"/>
      <c r="H7" s="507"/>
      <c r="I7" s="507"/>
    </row>
    <row r="8" spans="1:9" s="508" customFormat="1" ht="21.75" customHeight="1">
      <c r="A8" s="505"/>
      <c r="B8" s="509" t="s">
        <v>11</v>
      </c>
      <c r="C8" s="510" t="s">
        <v>809</v>
      </c>
      <c r="D8" s="510" t="s">
        <v>810</v>
      </c>
      <c r="E8" s="510" t="s">
        <v>811</v>
      </c>
      <c r="F8" s="511" t="s">
        <v>812</v>
      </c>
      <c r="G8" s="512" t="s">
        <v>813</v>
      </c>
      <c r="H8" s="512"/>
      <c r="I8" s="512" t="s">
        <v>814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552</v>
      </c>
      <c r="H9" s="507" t="s">
        <v>553</v>
      </c>
      <c r="I9" s="512"/>
    </row>
    <row r="10" spans="1:9" s="518" customFormat="1" ht="12">
      <c r="A10" s="515" t="s">
        <v>17</v>
      </c>
      <c r="B10" s="516" t="s">
        <v>18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815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816</v>
      </c>
      <c r="B12" s="522" t="s">
        <v>817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818</v>
      </c>
      <c r="B13" s="522" t="s">
        <v>819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616</v>
      </c>
      <c r="B14" s="522" t="s">
        <v>820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821</v>
      </c>
      <c r="B15" s="522" t="s">
        <v>822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81</v>
      </c>
      <c r="B16" s="522" t="s">
        <v>823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584</v>
      </c>
      <c r="B17" s="528" t="s">
        <v>824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825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816</v>
      </c>
      <c r="B19" s="522" t="s">
        <v>826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827</v>
      </c>
      <c r="B20" s="522" t="s">
        <v>828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829</v>
      </c>
      <c r="B21" s="522" t="s">
        <v>830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831</v>
      </c>
      <c r="B22" s="522" t="s">
        <v>832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833</v>
      </c>
      <c r="B23" s="522" t="s">
        <v>834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835</v>
      </c>
      <c r="B24" s="522" t="s">
        <v>836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837</v>
      </c>
      <c r="B25" s="533" t="s">
        <v>838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839</v>
      </c>
      <c r="B26" s="528" t="s">
        <v>840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841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803</v>
      </c>
      <c r="B30" s="540"/>
      <c r="C30" s="540"/>
      <c r="D30" s="541" t="s">
        <v>842</v>
      </c>
      <c r="E30" s="542"/>
      <c r="F30" s="542"/>
      <c r="G30" s="542"/>
      <c r="H30" s="543" t="s">
        <v>394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33">
      <selection activeCell="E152" sqref="E152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843</v>
      </c>
      <c r="B2" s="548"/>
      <c r="C2" s="548"/>
      <c r="D2" s="548"/>
      <c r="E2" s="548"/>
      <c r="F2" s="548"/>
    </row>
    <row r="3" spans="1:6" ht="12.75" customHeight="1">
      <c r="A3" s="548" t="s">
        <v>844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396</v>
      </c>
      <c r="B5" s="552">
        <f>'справка _1_БАЛАНС'!E3</f>
        <v>0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845</v>
      </c>
      <c r="B6" s="556"/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282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846</v>
      </c>
      <c r="B8" s="566" t="s">
        <v>11</v>
      </c>
      <c r="C8" s="567" t="s">
        <v>847</v>
      </c>
      <c r="D8" s="567" t="s">
        <v>848</v>
      </c>
      <c r="E8" s="567" t="s">
        <v>849</v>
      </c>
      <c r="F8" s="567" t="s">
        <v>850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17</v>
      </c>
      <c r="B9" s="566" t="s">
        <v>18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851</v>
      </c>
      <c r="B10" s="571"/>
      <c r="C10" s="572"/>
      <c r="D10" s="572"/>
      <c r="E10" s="572"/>
      <c r="F10" s="572"/>
    </row>
    <row r="11" spans="1:6" ht="18" customHeight="1">
      <c r="A11" s="573" t="s">
        <v>852</v>
      </c>
      <c r="B11" s="574"/>
      <c r="C11" s="572"/>
      <c r="D11" s="572"/>
      <c r="E11" s="572"/>
      <c r="F11" s="572"/>
    </row>
    <row r="12" spans="1:6" ht="14.25" customHeight="1">
      <c r="A12" s="573" t="s">
        <v>853</v>
      </c>
      <c r="B12" s="574"/>
      <c r="C12" s="575"/>
      <c r="D12" s="576"/>
      <c r="E12" s="575"/>
      <c r="F12" s="577">
        <f>C12-E12</f>
        <v>0</v>
      </c>
    </row>
    <row r="13" spans="1:6" ht="12.75">
      <c r="A13" s="573" t="s">
        <v>854</v>
      </c>
      <c r="B13" s="574"/>
      <c r="C13" s="575"/>
      <c r="D13" s="576"/>
      <c r="E13" s="575"/>
      <c r="F13" s="577">
        <f aca="true" t="shared" si="0" ref="F13:F26">C13-E13</f>
        <v>0</v>
      </c>
    </row>
    <row r="14" spans="1:6" ht="12.75">
      <c r="A14" s="573" t="s">
        <v>855</v>
      </c>
      <c r="B14" s="574"/>
      <c r="C14" s="575"/>
      <c r="D14" s="576"/>
      <c r="E14" s="575"/>
      <c r="F14" s="577">
        <f t="shared" si="0"/>
        <v>0</v>
      </c>
    </row>
    <row r="15" spans="1:6" ht="12.75">
      <c r="A15" s="573" t="s">
        <v>569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584</v>
      </c>
      <c r="B27" s="579" t="s">
        <v>856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857</v>
      </c>
      <c r="B28" s="582"/>
      <c r="C28" s="572"/>
      <c r="D28" s="572"/>
      <c r="E28" s="572"/>
      <c r="F28" s="580"/>
    </row>
    <row r="29" spans="1:6" ht="12.75">
      <c r="A29" s="573" t="s">
        <v>560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563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566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569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839</v>
      </c>
      <c r="B44" s="579" t="s">
        <v>858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859</v>
      </c>
      <c r="B45" s="582"/>
      <c r="C45" s="572"/>
      <c r="D45" s="572"/>
      <c r="E45" s="572"/>
      <c r="F45" s="580"/>
    </row>
    <row r="46" spans="1:6" ht="12.75">
      <c r="A46" s="573" t="s">
        <v>560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563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566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569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860</v>
      </c>
      <c r="B61" s="579" t="s">
        <v>861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862</v>
      </c>
      <c r="B62" s="582"/>
      <c r="C62" s="572"/>
      <c r="D62" s="572"/>
      <c r="E62" s="572"/>
      <c r="F62" s="580"/>
    </row>
    <row r="63" spans="1:6" ht="12.75">
      <c r="A63" s="573" t="s">
        <v>560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563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566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569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601</v>
      </c>
      <c r="B78" s="579" t="s">
        <v>863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864</v>
      </c>
      <c r="B79" s="579" t="s">
        <v>865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866</v>
      </c>
      <c r="B80" s="579"/>
      <c r="C80" s="572"/>
      <c r="D80" s="572"/>
      <c r="E80" s="572"/>
      <c r="F80" s="580"/>
    </row>
    <row r="81" spans="1:6" ht="14.25" customHeight="1">
      <c r="A81" s="573" t="s">
        <v>852</v>
      </c>
      <c r="B81" s="582"/>
      <c r="C81" s="572"/>
      <c r="D81" s="572"/>
      <c r="E81" s="572"/>
      <c r="F81" s="580"/>
    </row>
    <row r="82" spans="1:6" ht="12.75">
      <c r="A82" s="573" t="s">
        <v>867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868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566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569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584</v>
      </c>
      <c r="B97" s="579" t="s">
        <v>869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857</v>
      </c>
      <c r="B98" s="582"/>
      <c r="C98" s="572"/>
      <c r="D98" s="572"/>
      <c r="E98" s="572"/>
      <c r="F98" s="580"/>
    </row>
    <row r="99" spans="1:6" ht="12.75">
      <c r="A99" s="573" t="s">
        <v>560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563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566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569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839</v>
      </c>
      <c r="B114" s="579" t="s">
        <v>870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859</v>
      </c>
      <c r="B115" s="582"/>
      <c r="C115" s="572"/>
      <c r="D115" s="572"/>
      <c r="E115" s="572"/>
      <c r="F115" s="580"/>
    </row>
    <row r="116" spans="1:6" ht="12.75">
      <c r="A116" s="573" t="s">
        <v>560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563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566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569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860</v>
      </c>
      <c r="B131" s="579" t="s">
        <v>871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862</v>
      </c>
      <c r="B132" s="582"/>
      <c r="C132" s="572"/>
      <c r="D132" s="572"/>
      <c r="E132" s="572"/>
      <c r="F132" s="580"/>
    </row>
    <row r="133" spans="1:6" ht="12.75">
      <c r="A133" s="573" t="s">
        <v>560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563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566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569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601</v>
      </c>
      <c r="B148" s="579" t="s">
        <v>872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873</v>
      </c>
      <c r="B149" s="579" t="s">
        <v>874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875</v>
      </c>
      <c r="B151" s="588"/>
      <c r="C151" s="589" t="s">
        <v>876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877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2010-08-13T07:18:44Z</cp:lastPrinted>
  <dcterms:created xsi:type="dcterms:W3CDTF">2000-06-29T12:02:40Z</dcterms:created>
  <dcterms:modified xsi:type="dcterms:W3CDTF">2007-04-24T06:34:12Z</dcterms:modified>
  <cp:category/>
  <cp:version/>
  <cp:contentType/>
  <cp:contentStatus/>
</cp:coreProperties>
</file>